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2.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workbookProtection lockStructure="1"/>
  <bookViews>
    <workbookView xWindow="675" yWindow="390" windowWidth="20805" windowHeight="12495"/>
  </bookViews>
  <sheets>
    <sheet name="ラジオＣＭ進行表（枠あり）" sheetId="1" r:id="rId1"/>
    <sheet name="ラジオＣＭ進行表（枠なし）" sheetId="2" r:id="rId2"/>
    <sheet name="スポット進行表" sheetId="3" r:id="rId3"/>
    <sheet name="マスター" sheetId="4" state="hidden" r:id="rId4"/>
    <sheet name="放送局情報" sheetId="5" state="hidden" r:id="rId5"/>
    <sheet name="局選択（枠あり）" sheetId="7" r:id="rId6"/>
    <sheet name="局選択（枠なし）" sheetId="8" r:id="rId7"/>
    <sheet name="【注意事項】" sheetId="10" r:id="rId8"/>
  </sheets>
  <definedNames>
    <definedName name="ＣＭ枠">マスター!$N$2:$N$12</definedName>
    <definedName name="_xlnm.Print_Area" localSheetId="2">スポット進行表!$C$3:$Y$45</definedName>
    <definedName name="_xlnm.Print_Area" localSheetId="0">'ラジオＣＭ進行表（枠あり）'!$C$3:$AD$67</definedName>
    <definedName name="_xlnm.Print_Area" localSheetId="1">'ラジオＣＭ進行表（枠なし）'!$C$3:$AD$67</definedName>
    <definedName name="サブタイトル">マスター!$A$1:$A$8</definedName>
    <definedName name="ページ数">マスター!$D$2:$D$13</definedName>
    <definedName name="火曜">マスター!$P$2:$P$11</definedName>
    <definedName name="火曜SPOT">マスター!$P$27:$P$36</definedName>
    <definedName name="金曜">マスター!$S$2:$S$11</definedName>
    <definedName name="金曜SPOT">マスター!$S$27:$S$36</definedName>
    <definedName name="月曜">マスター!$O$2:$O$11</definedName>
    <definedName name="月曜SPOT">マスター!$O$27:$O$36</definedName>
    <definedName name="種別">マスター!$K$2:$K$4</definedName>
    <definedName name="水曜">マスター!$Q$2:$Q$11</definedName>
    <definedName name="水曜SPOT">マスター!$Q$27:$Q$36</definedName>
    <definedName name="土曜">マスター!$T$2:$T$11</definedName>
    <definedName name="土曜SPOT">マスター!$T$27:$T$36</definedName>
    <definedName name="日曜">マスター!$U$2:$U$11</definedName>
    <definedName name="日曜SPOT">マスター!$U$27:$U$36</definedName>
    <definedName name="発行日">マスター!$F$2:$F$9</definedName>
    <definedName name="搬入状況">マスター!$L$2:$L$8</definedName>
    <definedName name="搬入日">マスター!$M$2:$M$63</definedName>
    <definedName name="秒数">マスター!$E$2:$E$7</definedName>
    <definedName name="変更">マスター!$B$2:$B$14</definedName>
    <definedName name="変更内容">マスター!$C$2:$C$12</definedName>
    <definedName name="放送期間">マスター!$G$2:$G$62</definedName>
    <definedName name="放送期間終了">マスター!$H$2:$H$37</definedName>
    <definedName name="放送期間終了SPOT">マスター!$J$2:$J$37</definedName>
    <definedName name="放送期間終了枠なし">マスター!$I$2:$I$62</definedName>
    <definedName name="放送日" localSheetId="6">マスター!#REF!</definedName>
    <definedName name="放送日">マスター!#REF!</definedName>
    <definedName name="木曜">マスター!$R$2:$R$11</definedName>
    <definedName name="木曜SPOT">マスター!$R$27:$R$36</definedName>
    <definedName name="略号SPOT">スポット進行表!$M$10:$M$16</definedName>
    <definedName name="略号枠あり">'ラジオＣＭ進行表（枠あり）'!$X$20:$X$26</definedName>
  </definedName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7" i="4" l="1"/>
  <c r="V29" i="4"/>
  <c r="V35"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V31" i="4"/>
  <c r="W27" i="4"/>
  <c r="X27" i="4"/>
  <c r="Y27" i="4"/>
  <c r="Z27" i="4"/>
  <c r="AA27" i="4"/>
  <c r="AB27" i="4"/>
  <c r="AC27" i="4"/>
  <c r="AC28" i="4"/>
  <c r="AC29" i="4"/>
  <c r="AC30" i="4"/>
  <c r="AC31" i="4"/>
  <c r="AC42" i="4"/>
  <c r="V38" i="3"/>
  <c r="AB28" i="4"/>
  <c r="AB29" i="4"/>
  <c r="AB30" i="4"/>
  <c r="AB31" i="4"/>
  <c r="AB42" i="4"/>
  <c r="S38" i="3"/>
  <c r="AA28" i="4"/>
  <c r="AA29" i="4"/>
  <c r="AA30" i="4"/>
  <c r="AA31" i="4"/>
  <c r="AA42" i="4"/>
  <c r="P38" i="3"/>
  <c r="Z28" i="4"/>
  <c r="Z29" i="4"/>
  <c r="Z30" i="4"/>
  <c r="Z31" i="4"/>
  <c r="Z42" i="4"/>
  <c r="M38" i="3"/>
  <c r="Y28" i="4"/>
  <c r="Y29" i="4"/>
  <c r="Y30" i="4"/>
  <c r="Y31" i="4"/>
  <c r="Y42" i="4"/>
  <c r="J38" i="3"/>
  <c r="X28" i="4"/>
  <c r="X29" i="4"/>
  <c r="X30" i="4"/>
  <c r="X31" i="4"/>
  <c r="X42" i="4"/>
  <c r="G38" i="3"/>
  <c r="W28" i="4"/>
  <c r="W29" i="4"/>
  <c r="W30" i="4"/>
  <c r="W31" i="4"/>
  <c r="W42" i="4"/>
  <c r="D38" i="3"/>
  <c r="AC41" i="4"/>
  <c r="V33" i="3"/>
  <c r="AB41" i="4"/>
  <c r="S33" i="3"/>
  <c r="AA41" i="4"/>
  <c r="P33" i="3"/>
  <c r="Z41" i="4"/>
  <c r="M33" i="3"/>
  <c r="Y41" i="4"/>
  <c r="J33" i="3"/>
  <c r="X41" i="4"/>
  <c r="G33" i="3"/>
  <c r="W41" i="4"/>
  <c r="D33" i="3"/>
  <c r="W37" i="3"/>
  <c r="T37" i="3"/>
  <c r="Q37" i="3"/>
  <c r="N37" i="3"/>
  <c r="K37" i="3"/>
  <c r="H37" i="3"/>
  <c r="E37" i="3"/>
  <c r="W36" i="3"/>
  <c r="T36" i="3"/>
  <c r="Q36" i="3"/>
  <c r="N36" i="3"/>
  <c r="K36" i="3"/>
  <c r="H36" i="3"/>
  <c r="E36" i="3"/>
  <c r="W35" i="3"/>
  <c r="T35" i="3"/>
  <c r="Q35" i="3"/>
  <c r="N35" i="3"/>
  <c r="K35" i="3"/>
  <c r="H35" i="3"/>
  <c r="E35" i="3"/>
  <c r="AC32" i="4"/>
  <c r="AC33" i="4"/>
  <c r="AC34" i="4"/>
  <c r="AC35" i="4"/>
  <c r="AC36" i="4"/>
  <c r="AB32" i="4"/>
  <c r="AB33" i="4"/>
  <c r="AB34" i="4"/>
  <c r="AB35" i="4"/>
  <c r="AB36" i="4"/>
  <c r="AA32" i="4"/>
  <c r="AA33" i="4"/>
  <c r="AA34" i="4"/>
  <c r="AA35" i="4"/>
  <c r="AA36" i="4"/>
  <c r="Z32" i="4"/>
  <c r="Z33" i="4"/>
  <c r="Z34" i="4"/>
  <c r="Z35" i="4"/>
  <c r="Z36" i="4"/>
  <c r="Y32" i="4"/>
  <c r="Y33" i="4"/>
  <c r="Y34" i="4"/>
  <c r="Y35" i="4"/>
  <c r="Y36" i="4"/>
  <c r="X32" i="4"/>
  <c r="X33" i="4"/>
  <c r="X34" i="4"/>
  <c r="X35" i="4"/>
  <c r="X36" i="4"/>
  <c r="W32" i="4"/>
  <c r="W33" i="4"/>
  <c r="W34" i="4"/>
  <c r="W35" i="4"/>
  <c r="W36" i="4"/>
  <c r="B4" i="7"/>
  <c r="B5" i="7"/>
  <c r="A4" i="7"/>
  <c r="A5" i="7"/>
  <c r="A6" i="7"/>
  <c r="B6" i="7"/>
  <c r="O2" i="5"/>
  <c r="P2" i="5"/>
  <c r="Q2" i="5"/>
  <c r="R2" i="5"/>
  <c r="S2" i="5"/>
  <c r="T2" i="5"/>
  <c r="U2" i="5"/>
  <c r="V2" i="5"/>
  <c r="X2" i="5"/>
  <c r="O3" i="5"/>
  <c r="P3" i="5"/>
  <c r="Q3" i="5"/>
  <c r="R3" i="5"/>
  <c r="S3" i="5"/>
  <c r="T3" i="5"/>
  <c r="U3" i="5"/>
  <c r="V3" i="5"/>
  <c r="X3" i="5"/>
  <c r="O4" i="5"/>
  <c r="P4" i="5"/>
  <c r="Q4" i="5"/>
  <c r="R4" i="5"/>
  <c r="S4" i="5"/>
  <c r="T4" i="5"/>
  <c r="U4" i="5"/>
  <c r="V4" i="5"/>
  <c r="X4" i="5"/>
  <c r="O5" i="5"/>
  <c r="P5" i="5"/>
  <c r="Q5" i="5"/>
  <c r="R5" i="5"/>
  <c r="S5" i="5"/>
  <c r="T5" i="5"/>
  <c r="U5" i="5"/>
  <c r="V5" i="5"/>
  <c r="X5" i="5"/>
  <c r="O6" i="5"/>
  <c r="P6" i="5"/>
  <c r="Q6" i="5"/>
  <c r="R6" i="5"/>
  <c r="S6" i="5"/>
  <c r="T6" i="5"/>
  <c r="U6" i="5"/>
  <c r="V6" i="5"/>
  <c r="X6" i="5"/>
  <c r="O7" i="5"/>
  <c r="P7" i="5"/>
  <c r="Q7" i="5"/>
  <c r="R7" i="5"/>
  <c r="S7" i="5"/>
  <c r="T7" i="5"/>
  <c r="U7" i="5"/>
  <c r="V7" i="5"/>
  <c r="X7" i="5"/>
  <c r="B7" i="7"/>
  <c r="A7" i="7"/>
  <c r="A8" i="7"/>
  <c r="B8" i="7"/>
  <c r="O8" i="5"/>
  <c r="P8" i="5"/>
  <c r="Q8" i="5"/>
  <c r="R8" i="5"/>
  <c r="S8" i="5"/>
  <c r="T8" i="5"/>
  <c r="U8" i="5"/>
  <c r="V8" i="5"/>
  <c r="X8" i="5"/>
  <c r="O9" i="5"/>
  <c r="P9" i="5"/>
  <c r="Q9" i="5"/>
  <c r="R9" i="5"/>
  <c r="S9" i="5"/>
  <c r="T9" i="5"/>
  <c r="U9" i="5"/>
  <c r="V9" i="5"/>
  <c r="X9" i="5"/>
  <c r="O10" i="5"/>
  <c r="P10" i="5"/>
  <c r="Q10" i="5"/>
  <c r="R10" i="5"/>
  <c r="S10" i="5"/>
  <c r="T10" i="5"/>
  <c r="U10" i="5"/>
  <c r="V10" i="5"/>
  <c r="X10" i="5"/>
  <c r="O11" i="5"/>
  <c r="P11" i="5"/>
  <c r="Q11" i="5"/>
  <c r="R11" i="5"/>
  <c r="S11" i="5"/>
  <c r="T11" i="5"/>
  <c r="U11" i="5"/>
  <c r="V11" i="5"/>
  <c r="X11" i="5"/>
  <c r="O12" i="5"/>
  <c r="P12" i="5"/>
  <c r="Q12" i="5"/>
  <c r="R12" i="5"/>
  <c r="S12" i="5"/>
  <c r="T12" i="5"/>
  <c r="U12" i="5"/>
  <c r="V12" i="5"/>
  <c r="X12" i="5"/>
  <c r="O13" i="5"/>
  <c r="P13" i="5"/>
  <c r="Q13" i="5"/>
  <c r="R13" i="5"/>
  <c r="S13" i="5"/>
  <c r="T13" i="5"/>
  <c r="U13" i="5"/>
  <c r="V13" i="5"/>
  <c r="X13" i="5"/>
  <c r="O14" i="5"/>
  <c r="P14" i="5"/>
  <c r="Q14" i="5"/>
  <c r="R14" i="5"/>
  <c r="S14" i="5"/>
  <c r="T14" i="5"/>
  <c r="U14" i="5"/>
  <c r="V14" i="5"/>
  <c r="X14" i="5"/>
  <c r="O15" i="5"/>
  <c r="P15" i="5"/>
  <c r="Q15" i="5"/>
  <c r="R15" i="5"/>
  <c r="S15" i="5"/>
  <c r="T15" i="5"/>
  <c r="U15" i="5"/>
  <c r="V15" i="5"/>
  <c r="X15" i="5"/>
  <c r="B9" i="7"/>
  <c r="A9" i="7"/>
  <c r="A10" i="7"/>
  <c r="B10" i="7"/>
  <c r="O16" i="5"/>
  <c r="P16" i="5"/>
  <c r="Q16" i="5"/>
  <c r="R16" i="5"/>
  <c r="S16" i="5"/>
  <c r="T16" i="5"/>
  <c r="U16" i="5"/>
  <c r="V16" i="5"/>
  <c r="X16" i="5"/>
  <c r="B11" i="7"/>
  <c r="B12" i="7"/>
  <c r="B13" i="7"/>
  <c r="A12" i="7"/>
  <c r="A13" i="7"/>
  <c r="A14" i="7"/>
  <c r="B14" i="7"/>
  <c r="O17" i="5"/>
  <c r="P17" i="5"/>
  <c r="Q17" i="5"/>
  <c r="R17" i="5"/>
  <c r="S17" i="5"/>
  <c r="T17" i="5"/>
  <c r="U17" i="5"/>
  <c r="V17" i="5"/>
  <c r="X17" i="5"/>
  <c r="O18" i="5"/>
  <c r="P18" i="5"/>
  <c r="Q18" i="5"/>
  <c r="R18" i="5"/>
  <c r="S18" i="5"/>
  <c r="T18" i="5"/>
  <c r="U18" i="5"/>
  <c r="V18" i="5"/>
  <c r="X18" i="5"/>
  <c r="O19" i="5"/>
  <c r="P19" i="5"/>
  <c r="Q19" i="5"/>
  <c r="R19" i="5"/>
  <c r="S19" i="5"/>
  <c r="T19" i="5"/>
  <c r="U19" i="5"/>
  <c r="V19" i="5"/>
  <c r="X19" i="5"/>
  <c r="O20" i="5"/>
  <c r="P20" i="5"/>
  <c r="Q20" i="5"/>
  <c r="R20" i="5"/>
  <c r="S20" i="5"/>
  <c r="T20" i="5"/>
  <c r="U20" i="5"/>
  <c r="V20" i="5"/>
  <c r="X20" i="5"/>
  <c r="O21" i="5"/>
  <c r="P21" i="5"/>
  <c r="Q21" i="5"/>
  <c r="R21" i="5"/>
  <c r="S21" i="5"/>
  <c r="T21" i="5"/>
  <c r="U21" i="5"/>
  <c r="V21" i="5"/>
  <c r="X21" i="5"/>
  <c r="O22" i="5"/>
  <c r="P22" i="5"/>
  <c r="Q22" i="5"/>
  <c r="R22" i="5"/>
  <c r="S22" i="5"/>
  <c r="T22" i="5"/>
  <c r="U22" i="5"/>
  <c r="V22" i="5"/>
  <c r="X22" i="5"/>
  <c r="B15" i="7"/>
  <c r="A15" i="7"/>
  <c r="A16" i="7"/>
  <c r="B16" i="7"/>
  <c r="O23" i="5"/>
  <c r="P23" i="5"/>
  <c r="Q23" i="5"/>
  <c r="R23" i="5"/>
  <c r="S23" i="5"/>
  <c r="T23" i="5"/>
  <c r="U23" i="5"/>
  <c r="V23" i="5"/>
  <c r="X23" i="5"/>
  <c r="O24" i="5"/>
  <c r="P24" i="5"/>
  <c r="Q24" i="5"/>
  <c r="R24" i="5"/>
  <c r="S24" i="5"/>
  <c r="T24" i="5"/>
  <c r="U24" i="5"/>
  <c r="V24" i="5"/>
  <c r="X24" i="5"/>
  <c r="O25" i="5"/>
  <c r="P25" i="5"/>
  <c r="Q25" i="5"/>
  <c r="R25" i="5"/>
  <c r="S25" i="5"/>
  <c r="T25" i="5"/>
  <c r="U25" i="5"/>
  <c r="V25" i="5"/>
  <c r="X25" i="5"/>
  <c r="O26" i="5"/>
  <c r="P26" i="5"/>
  <c r="Q26" i="5"/>
  <c r="R26" i="5"/>
  <c r="S26" i="5"/>
  <c r="T26" i="5"/>
  <c r="U26" i="5"/>
  <c r="V26" i="5"/>
  <c r="X26" i="5"/>
  <c r="O27" i="5"/>
  <c r="P27" i="5"/>
  <c r="Q27" i="5"/>
  <c r="R27" i="5"/>
  <c r="S27" i="5"/>
  <c r="T27" i="5"/>
  <c r="U27" i="5"/>
  <c r="V27" i="5"/>
  <c r="X27" i="5"/>
  <c r="O28" i="5"/>
  <c r="P28" i="5"/>
  <c r="Q28" i="5"/>
  <c r="R28" i="5"/>
  <c r="S28" i="5"/>
  <c r="T28" i="5"/>
  <c r="U28" i="5"/>
  <c r="V28" i="5"/>
  <c r="X28" i="5"/>
  <c r="B17" i="7"/>
  <c r="B18" i="7"/>
  <c r="B19" i="7"/>
  <c r="A18" i="7"/>
  <c r="A19" i="7"/>
  <c r="A20" i="7"/>
  <c r="B20" i="7"/>
  <c r="O29" i="5"/>
  <c r="P29" i="5"/>
  <c r="Q29" i="5"/>
  <c r="R29" i="5"/>
  <c r="S29" i="5"/>
  <c r="T29" i="5"/>
  <c r="U29" i="5"/>
  <c r="V29" i="5"/>
  <c r="X29" i="5"/>
  <c r="O30" i="5"/>
  <c r="P30" i="5"/>
  <c r="Q30" i="5"/>
  <c r="R30" i="5"/>
  <c r="S30" i="5"/>
  <c r="T30" i="5"/>
  <c r="U30" i="5"/>
  <c r="V30" i="5"/>
  <c r="X30" i="5"/>
  <c r="O31" i="5"/>
  <c r="P31" i="5"/>
  <c r="Q31" i="5"/>
  <c r="R31" i="5"/>
  <c r="S31" i="5"/>
  <c r="T31" i="5"/>
  <c r="U31" i="5"/>
  <c r="V31" i="5"/>
  <c r="X31" i="5"/>
  <c r="B21" i="7"/>
  <c r="A21" i="7"/>
  <c r="A22" i="7"/>
  <c r="B22" i="7"/>
  <c r="O32" i="5"/>
  <c r="P32" i="5"/>
  <c r="Q32" i="5"/>
  <c r="R32" i="5"/>
  <c r="S32" i="5"/>
  <c r="T32" i="5"/>
  <c r="U32" i="5"/>
  <c r="V32" i="5"/>
  <c r="X32" i="5"/>
  <c r="O33" i="5"/>
  <c r="P33" i="5"/>
  <c r="Q33" i="5"/>
  <c r="R33" i="5"/>
  <c r="S33" i="5"/>
  <c r="T33" i="5"/>
  <c r="U33" i="5"/>
  <c r="V33" i="5"/>
  <c r="X33" i="5"/>
  <c r="O34" i="5"/>
  <c r="P34" i="5"/>
  <c r="Q34" i="5"/>
  <c r="R34" i="5"/>
  <c r="S34" i="5"/>
  <c r="T34" i="5"/>
  <c r="U34" i="5"/>
  <c r="V34" i="5"/>
  <c r="X34" i="5"/>
  <c r="O35" i="5"/>
  <c r="P35" i="5"/>
  <c r="Q35" i="5"/>
  <c r="R35" i="5"/>
  <c r="S35" i="5"/>
  <c r="T35" i="5"/>
  <c r="U35" i="5"/>
  <c r="V35" i="5"/>
  <c r="X35" i="5"/>
  <c r="O36" i="5"/>
  <c r="P36" i="5"/>
  <c r="Q36" i="5"/>
  <c r="R36" i="5"/>
  <c r="S36" i="5"/>
  <c r="T36" i="5"/>
  <c r="U36" i="5"/>
  <c r="V36" i="5"/>
  <c r="X36" i="5"/>
  <c r="B23" i="7"/>
  <c r="B24" i="7"/>
  <c r="B25" i="7"/>
  <c r="A24" i="7"/>
  <c r="A25" i="7"/>
  <c r="A26" i="7"/>
  <c r="B26" i="7"/>
  <c r="O37" i="5"/>
  <c r="P37" i="5"/>
  <c r="Q37" i="5"/>
  <c r="R37" i="5"/>
  <c r="S37" i="5"/>
  <c r="T37" i="5"/>
  <c r="U37" i="5"/>
  <c r="V37" i="5"/>
  <c r="X37" i="5"/>
  <c r="O38" i="5"/>
  <c r="P38" i="5"/>
  <c r="Q38" i="5"/>
  <c r="R38" i="5"/>
  <c r="S38" i="5"/>
  <c r="T38" i="5"/>
  <c r="U38" i="5"/>
  <c r="V38" i="5"/>
  <c r="X38" i="5"/>
  <c r="B27" i="7"/>
  <c r="A27" i="7"/>
  <c r="A28" i="7"/>
  <c r="B28" i="7"/>
  <c r="O39" i="5"/>
  <c r="P39" i="5"/>
  <c r="Q39" i="5"/>
  <c r="R39" i="5"/>
  <c r="S39" i="5"/>
  <c r="T39" i="5"/>
  <c r="U39" i="5"/>
  <c r="V39" i="5"/>
  <c r="X39" i="5"/>
  <c r="O40" i="5"/>
  <c r="P40" i="5"/>
  <c r="Q40" i="5"/>
  <c r="R40" i="5"/>
  <c r="S40" i="5"/>
  <c r="T40" i="5"/>
  <c r="U40" i="5"/>
  <c r="V40" i="5"/>
  <c r="X40" i="5"/>
  <c r="O41" i="5"/>
  <c r="P41" i="5"/>
  <c r="Q41" i="5"/>
  <c r="R41" i="5"/>
  <c r="S41" i="5"/>
  <c r="T41" i="5"/>
  <c r="U41" i="5"/>
  <c r="V41" i="5"/>
  <c r="X41" i="5"/>
  <c r="B29" i="7"/>
  <c r="B30" i="7"/>
  <c r="B31" i="7"/>
  <c r="A30" i="7"/>
  <c r="A31" i="7"/>
  <c r="A32" i="7"/>
  <c r="B32" i="7"/>
  <c r="O42" i="5"/>
  <c r="P42" i="5"/>
  <c r="Q42" i="5"/>
  <c r="R42" i="5"/>
  <c r="S42" i="5"/>
  <c r="T42" i="5"/>
  <c r="U42" i="5"/>
  <c r="V42" i="5"/>
  <c r="X42" i="5"/>
  <c r="O43" i="5"/>
  <c r="P43" i="5"/>
  <c r="Q43" i="5"/>
  <c r="R43" i="5"/>
  <c r="S43" i="5"/>
  <c r="T43" i="5"/>
  <c r="U43" i="5"/>
  <c r="V43" i="5"/>
  <c r="X43" i="5"/>
  <c r="B33" i="7"/>
  <c r="A33" i="7"/>
  <c r="A34" i="7"/>
  <c r="B34" i="7"/>
  <c r="O44" i="5"/>
  <c r="P44" i="5"/>
  <c r="Q44" i="5"/>
  <c r="R44" i="5"/>
  <c r="S44" i="5"/>
  <c r="T44" i="5"/>
  <c r="U44" i="5"/>
  <c r="V44" i="5"/>
  <c r="X44" i="5"/>
  <c r="O45" i="5"/>
  <c r="P45" i="5"/>
  <c r="Q45" i="5"/>
  <c r="R45" i="5"/>
  <c r="S45" i="5"/>
  <c r="T45" i="5"/>
  <c r="U45" i="5"/>
  <c r="V45" i="5"/>
  <c r="X45" i="5"/>
  <c r="B35" i="7"/>
  <c r="B36" i="7"/>
  <c r="B37" i="7"/>
  <c r="A36" i="7"/>
  <c r="A37" i="7"/>
  <c r="A38" i="7"/>
  <c r="B38" i="7"/>
  <c r="O46" i="5"/>
  <c r="P46" i="5"/>
  <c r="Q46" i="5"/>
  <c r="R46" i="5"/>
  <c r="S46" i="5"/>
  <c r="T46" i="5"/>
  <c r="U46" i="5"/>
  <c r="V46" i="5"/>
  <c r="X46" i="5"/>
  <c r="O47" i="5"/>
  <c r="P47" i="5"/>
  <c r="Q47" i="5"/>
  <c r="R47" i="5"/>
  <c r="S47" i="5"/>
  <c r="T47" i="5"/>
  <c r="U47" i="5"/>
  <c r="V47" i="5"/>
  <c r="X47" i="5"/>
  <c r="O48" i="5"/>
  <c r="P48" i="5"/>
  <c r="Q48" i="5"/>
  <c r="R48" i="5"/>
  <c r="S48" i="5"/>
  <c r="T48" i="5"/>
  <c r="U48" i="5"/>
  <c r="V48" i="5"/>
  <c r="X48" i="5"/>
  <c r="O49" i="5"/>
  <c r="P49" i="5"/>
  <c r="Q49" i="5"/>
  <c r="R49" i="5"/>
  <c r="S49" i="5"/>
  <c r="T49" i="5"/>
  <c r="U49" i="5"/>
  <c r="V49" i="5"/>
  <c r="X49" i="5"/>
  <c r="O50" i="5"/>
  <c r="P50" i="5"/>
  <c r="Q50" i="5"/>
  <c r="R50" i="5"/>
  <c r="S50" i="5"/>
  <c r="T50" i="5"/>
  <c r="U50" i="5"/>
  <c r="V50" i="5"/>
  <c r="X50" i="5"/>
  <c r="O51" i="5"/>
  <c r="P51" i="5"/>
  <c r="Q51" i="5"/>
  <c r="R51" i="5"/>
  <c r="S51" i="5"/>
  <c r="T51" i="5"/>
  <c r="U51" i="5"/>
  <c r="V51" i="5"/>
  <c r="X51" i="5"/>
  <c r="B39" i="7"/>
  <c r="A39" i="7"/>
  <c r="A40" i="7"/>
  <c r="B40" i="7"/>
  <c r="O52" i="5"/>
  <c r="P52" i="5"/>
  <c r="Q52" i="5"/>
  <c r="R52" i="5"/>
  <c r="S52" i="5"/>
  <c r="T52" i="5"/>
  <c r="U52" i="5"/>
  <c r="V52" i="5"/>
  <c r="X52" i="5"/>
  <c r="O53" i="5"/>
  <c r="P53" i="5"/>
  <c r="Q53" i="5"/>
  <c r="R53" i="5"/>
  <c r="S53" i="5"/>
  <c r="T53" i="5"/>
  <c r="U53" i="5"/>
  <c r="V53" i="5"/>
  <c r="X53" i="5"/>
  <c r="O54" i="5"/>
  <c r="P54" i="5"/>
  <c r="Q54" i="5"/>
  <c r="R54" i="5"/>
  <c r="S54" i="5"/>
  <c r="T54" i="5"/>
  <c r="U54" i="5"/>
  <c r="V54" i="5"/>
  <c r="X54" i="5"/>
  <c r="O55" i="5"/>
  <c r="P55" i="5"/>
  <c r="Q55" i="5"/>
  <c r="R55" i="5"/>
  <c r="S55" i="5"/>
  <c r="T55" i="5"/>
  <c r="U55" i="5"/>
  <c r="V55" i="5"/>
  <c r="X55" i="5"/>
  <c r="O56" i="5"/>
  <c r="P56" i="5"/>
  <c r="Q56" i="5"/>
  <c r="R56" i="5"/>
  <c r="S56" i="5"/>
  <c r="T56" i="5"/>
  <c r="U56" i="5"/>
  <c r="V56" i="5"/>
  <c r="X56" i="5"/>
  <c r="O57" i="5"/>
  <c r="P57" i="5"/>
  <c r="Q57" i="5"/>
  <c r="R57" i="5"/>
  <c r="S57" i="5"/>
  <c r="T57" i="5"/>
  <c r="U57" i="5"/>
  <c r="V57" i="5"/>
  <c r="X57" i="5"/>
  <c r="B41" i="7"/>
  <c r="B42" i="7"/>
  <c r="B43" i="7"/>
  <c r="A42" i="7"/>
  <c r="A43" i="7"/>
  <c r="A44" i="7"/>
  <c r="B44" i="7"/>
  <c r="O58" i="5"/>
  <c r="P58" i="5"/>
  <c r="Q58" i="5"/>
  <c r="R58" i="5"/>
  <c r="S58" i="5"/>
  <c r="T58" i="5"/>
  <c r="U58" i="5"/>
  <c r="V58" i="5"/>
  <c r="X58" i="5"/>
  <c r="O59" i="5"/>
  <c r="P59" i="5"/>
  <c r="Q59" i="5"/>
  <c r="R59" i="5"/>
  <c r="S59" i="5"/>
  <c r="T59" i="5"/>
  <c r="U59" i="5"/>
  <c r="V59" i="5"/>
  <c r="X59" i="5"/>
  <c r="O60" i="5"/>
  <c r="P60" i="5"/>
  <c r="Q60" i="5"/>
  <c r="R60" i="5"/>
  <c r="S60" i="5"/>
  <c r="T60" i="5"/>
  <c r="U60" i="5"/>
  <c r="V60" i="5"/>
  <c r="X60" i="5"/>
  <c r="O61" i="5"/>
  <c r="P61" i="5"/>
  <c r="Q61" i="5"/>
  <c r="R61" i="5"/>
  <c r="S61" i="5"/>
  <c r="T61" i="5"/>
  <c r="U61" i="5"/>
  <c r="V61" i="5"/>
  <c r="X61" i="5"/>
  <c r="O62" i="5"/>
  <c r="P62" i="5"/>
  <c r="Q62" i="5"/>
  <c r="R62" i="5"/>
  <c r="S62" i="5"/>
  <c r="T62" i="5"/>
  <c r="U62" i="5"/>
  <c r="V62" i="5"/>
  <c r="X62" i="5"/>
  <c r="O63" i="5"/>
  <c r="P63" i="5"/>
  <c r="Q63" i="5"/>
  <c r="R63" i="5"/>
  <c r="S63" i="5"/>
  <c r="T63" i="5"/>
  <c r="U63" i="5"/>
  <c r="V63" i="5"/>
  <c r="X63" i="5"/>
  <c r="O64" i="5"/>
  <c r="P64" i="5"/>
  <c r="Q64" i="5"/>
  <c r="R64" i="5"/>
  <c r="S64" i="5"/>
  <c r="T64" i="5"/>
  <c r="U64" i="5"/>
  <c r="V64" i="5"/>
  <c r="X64" i="5"/>
  <c r="B45" i="7"/>
  <c r="A45" i="7"/>
  <c r="A46" i="7"/>
  <c r="B46" i="7"/>
  <c r="O65" i="5"/>
  <c r="P65" i="5"/>
  <c r="Q65" i="5"/>
  <c r="R65" i="5"/>
  <c r="S65" i="5"/>
  <c r="T65" i="5"/>
  <c r="U65" i="5"/>
  <c r="V65" i="5"/>
  <c r="X65" i="5"/>
  <c r="O66" i="5"/>
  <c r="P66" i="5"/>
  <c r="Q66" i="5"/>
  <c r="R66" i="5"/>
  <c r="S66" i="5"/>
  <c r="T66" i="5"/>
  <c r="U66" i="5"/>
  <c r="V66" i="5"/>
  <c r="X66" i="5"/>
  <c r="O67" i="5"/>
  <c r="P67" i="5"/>
  <c r="Q67" i="5"/>
  <c r="R67" i="5"/>
  <c r="S67" i="5"/>
  <c r="T67" i="5"/>
  <c r="U67" i="5"/>
  <c r="V67" i="5"/>
  <c r="X67" i="5"/>
  <c r="O68" i="5"/>
  <c r="P68" i="5"/>
  <c r="Q68" i="5"/>
  <c r="R68" i="5"/>
  <c r="S68" i="5"/>
  <c r="T68" i="5"/>
  <c r="U68" i="5"/>
  <c r="V68" i="5"/>
  <c r="X68" i="5"/>
  <c r="O69" i="5"/>
  <c r="P69" i="5"/>
  <c r="Q69" i="5"/>
  <c r="R69" i="5"/>
  <c r="S69" i="5"/>
  <c r="T69" i="5"/>
  <c r="U69" i="5"/>
  <c r="V69" i="5"/>
  <c r="X69" i="5"/>
  <c r="O70" i="5"/>
  <c r="P70" i="5"/>
  <c r="Q70" i="5"/>
  <c r="R70" i="5"/>
  <c r="S70" i="5"/>
  <c r="T70" i="5"/>
  <c r="U70" i="5"/>
  <c r="V70" i="5"/>
  <c r="X70" i="5"/>
  <c r="O71" i="5"/>
  <c r="P71" i="5"/>
  <c r="Q71" i="5"/>
  <c r="R71" i="5"/>
  <c r="S71" i="5"/>
  <c r="T71" i="5"/>
  <c r="U71" i="5"/>
  <c r="V71" i="5"/>
  <c r="X71" i="5"/>
  <c r="O72" i="5"/>
  <c r="P72" i="5"/>
  <c r="Q72" i="5"/>
  <c r="R72" i="5"/>
  <c r="S72" i="5"/>
  <c r="T72" i="5"/>
  <c r="U72" i="5"/>
  <c r="V72" i="5"/>
  <c r="X72" i="5"/>
  <c r="B47" i="7"/>
  <c r="B48" i="7"/>
  <c r="B49" i="7"/>
  <c r="A48" i="7"/>
  <c r="A49" i="7"/>
  <c r="A50" i="7"/>
  <c r="B50" i="7"/>
  <c r="O73" i="5"/>
  <c r="P73" i="5"/>
  <c r="Q73" i="5"/>
  <c r="R73" i="5"/>
  <c r="S73" i="5"/>
  <c r="T73" i="5"/>
  <c r="U73" i="5"/>
  <c r="V73" i="5"/>
  <c r="X73" i="5"/>
  <c r="O74" i="5"/>
  <c r="P74" i="5"/>
  <c r="Q74" i="5"/>
  <c r="R74" i="5"/>
  <c r="S74" i="5"/>
  <c r="T74" i="5"/>
  <c r="U74" i="5"/>
  <c r="V74" i="5"/>
  <c r="X74" i="5"/>
  <c r="O75" i="5"/>
  <c r="P75" i="5"/>
  <c r="Q75" i="5"/>
  <c r="R75" i="5"/>
  <c r="S75" i="5"/>
  <c r="T75" i="5"/>
  <c r="U75" i="5"/>
  <c r="V75" i="5"/>
  <c r="X75" i="5"/>
  <c r="O76" i="5"/>
  <c r="P76" i="5"/>
  <c r="Q76" i="5"/>
  <c r="R76" i="5"/>
  <c r="S76" i="5"/>
  <c r="T76" i="5"/>
  <c r="U76" i="5"/>
  <c r="V76" i="5"/>
  <c r="X76" i="5"/>
  <c r="B51" i="7"/>
  <c r="A51" i="7"/>
  <c r="A52" i="7"/>
  <c r="B52" i="7"/>
  <c r="O77" i="5"/>
  <c r="P77" i="5"/>
  <c r="Q77" i="5"/>
  <c r="R77" i="5"/>
  <c r="S77" i="5"/>
  <c r="T77" i="5"/>
  <c r="U77" i="5"/>
  <c r="V77" i="5"/>
  <c r="X77" i="5"/>
  <c r="O78" i="5"/>
  <c r="P78" i="5"/>
  <c r="Q78" i="5"/>
  <c r="R78" i="5"/>
  <c r="S78" i="5"/>
  <c r="T78" i="5"/>
  <c r="U78" i="5"/>
  <c r="V78" i="5"/>
  <c r="X78" i="5"/>
  <c r="O79" i="5"/>
  <c r="P79" i="5"/>
  <c r="Q79" i="5"/>
  <c r="R79" i="5"/>
  <c r="S79" i="5"/>
  <c r="T79" i="5"/>
  <c r="U79" i="5"/>
  <c r="V79" i="5"/>
  <c r="X79" i="5"/>
  <c r="O80" i="5"/>
  <c r="P80" i="5"/>
  <c r="Q80" i="5"/>
  <c r="R80" i="5"/>
  <c r="S80" i="5"/>
  <c r="T80" i="5"/>
  <c r="U80" i="5"/>
  <c r="V80" i="5"/>
  <c r="X80" i="5"/>
  <c r="B53" i="7"/>
  <c r="B54" i="7"/>
  <c r="B55" i="7"/>
  <c r="A54" i="7"/>
  <c r="A55" i="7"/>
  <c r="A56" i="7"/>
  <c r="B56" i="7"/>
  <c r="O81" i="5"/>
  <c r="P81" i="5"/>
  <c r="Q81" i="5"/>
  <c r="R81" i="5"/>
  <c r="S81" i="5"/>
  <c r="T81" i="5"/>
  <c r="U81" i="5"/>
  <c r="V81" i="5"/>
  <c r="X81" i="5"/>
  <c r="O82" i="5"/>
  <c r="P82" i="5"/>
  <c r="Q82" i="5"/>
  <c r="R82" i="5"/>
  <c r="S82" i="5"/>
  <c r="T82" i="5"/>
  <c r="U82" i="5"/>
  <c r="V82" i="5"/>
  <c r="X82" i="5"/>
  <c r="O83" i="5"/>
  <c r="P83" i="5"/>
  <c r="Q83" i="5"/>
  <c r="R83" i="5"/>
  <c r="S83" i="5"/>
  <c r="T83" i="5"/>
  <c r="U83" i="5"/>
  <c r="V83" i="5"/>
  <c r="X83" i="5"/>
  <c r="O84" i="5"/>
  <c r="P84" i="5"/>
  <c r="Q84" i="5"/>
  <c r="R84" i="5"/>
  <c r="S84" i="5"/>
  <c r="T84" i="5"/>
  <c r="U84" i="5"/>
  <c r="V84" i="5"/>
  <c r="X84" i="5"/>
  <c r="B57" i="7"/>
  <c r="A57" i="7"/>
  <c r="A58" i="7"/>
  <c r="B58" i="7"/>
  <c r="O85" i="5"/>
  <c r="P85" i="5"/>
  <c r="Q85" i="5"/>
  <c r="R85" i="5"/>
  <c r="S85" i="5"/>
  <c r="T85" i="5"/>
  <c r="U85" i="5"/>
  <c r="V85" i="5"/>
  <c r="X85" i="5"/>
  <c r="O86" i="5"/>
  <c r="P86" i="5"/>
  <c r="Q86" i="5"/>
  <c r="R86" i="5"/>
  <c r="S86" i="5"/>
  <c r="T86" i="5"/>
  <c r="U86" i="5"/>
  <c r="V86" i="5"/>
  <c r="X86" i="5"/>
  <c r="O87" i="5"/>
  <c r="P87" i="5"/>
  <c r="Q87" i="5"/>
  <c r="R87" i="5"/>
  <c r="S87" i="5"/>
  <c r="T87" i="5"/>
  <c r="U87" i="5"/>
  <c r="V87" i="5"/>
  <c r="X87" i="5"/>
  <c r="O88" i="5"/>
  <c r="P88" i="5"/>
  <c r="Q88" i="5"/>
  <c r="R88" i="5"/>
  <c r="S88" i="5"/>
  <c r="T88" i="5"/>
  <c r="U88" i="5"/>
  <c r="V88" i="5"/>
  <c r="X88" i="5"/>
  <c r="B59" i="7"/>
  <c r="B60" i="7"/>
  <c r="B61" i="7"/>
  <c r="A60" i="7"/>
  <c r="A61" i="7"/>
  <c r="A62" i="7"/>
  <c r="B62" i="7"/>
  <c r="O89" i="5"/>
  <c r="P89" i="5"/>
  <c r="Q89" i="5"/>
  <c r="R89" i="5"/>
  <c r="S89" i="5"/>
  <c r="T89" i="5"/>
  <c r="U89" i="5"/>
  <c r="V89" i="5"/>
  <c r="X89" i="5"/>
  <c r="O90" i="5"/>
  <c r="P90" i="5"/>
  <c r="Q90" i="5"/>
  <c r="R90" i="5"/>
  <c r="S90" i="5"/>
  <c r="T90" i="5"/>
  <c r="U90" i="5"/>
  <c r="V90" i="5"/>
  <c r="X90" i="5"/>
  <c r="O91" i="5"/>
  <c r="P91" i="5"/>
  <c r="Q91" i="5"/>
  <c r="R91" i="5"/>
  <c r="S91" i="5"/>
  <c r="T91" i="5"/>
  <c r="U91" i="5"/>
  <c r="V91" i="5"/>
  <c r="X91" i="5"/>
  <c r="O92" i="5"/>
  <c r="P92" i="5"/>
  <c r="Q92" i="5"/>
  <c r="R92" i="5"/>
  <c r="S92" i="5"/>
  <c r="T92" i="5"/>
  <c r="U92" i="5"/>
  <c r="V92" i="5"/>
  <c r="X92" i="5"/>
  <c r="O93" i="5"/>
  <c r="P93" i="5"/>
  <c r="Q93" i="5"/>
  <c r="R93" i="5"/>
  <c r="S93" i="5"/>
  <c r="T93" i="5"/>
  <c r="U93" i="5"/>
  <c r="V93" i="5"/>
  <c r="X93" i="5"/>
  <c r="O94" i="5"/>
  <c r="P94" i="5"/>
  <c r="Q94" i="5"/>
  <c r="R94" i="5"/>
  <c r="S94" i="5"/>
  <c r="T94" i="5"/>
  <c r="U94" i="5"/>
  <c r="V94" i="5"/>
  <c r="X94" i="5"/>
  <c r="O95" i="5"/>
  <c r="P95" i="5"/>
  <c r="Q95" i="5"/>
  <c r="R95" i="5"/>
  <c r="S95" i="5"/>
  <c r="T95" i="5"/>
  <c r="U95" i="5"/>
  <c r="V95" i="5"/>
  <c r="X95" i="5"/>
  <c r="O96" i="5"/>
  <c r="P96" i="5"/>
  <c r="Q96" i="5"/>
  <c r="R96" i="5"/>
  <c r="S96" i="5"/>
  <c r="T96" i="5"/>
  <c r="U96" i="5"/>
  <c r="V96" i="5"/>
  <c r="X96" i="5"/>
  <c r="B63" i="7"/>
  <c r="A63" i="7"/>
  <c r="A64" i="7"/>
  <c r="B64" i="7"/>
  <c r="O97" i="5"/>
  <c r="P97" i="5"/>
  <c r="Q97" i="5"/>
  <c r="R97" i="5"/>
  <c r="S97" i="5"/>
  <c r="T97" i="5"/>
  <c r="U97" i="5"/>
  <c r="V97" i="5"/>
  <c r="X97" i="5"/>
  <c r="O98" i="5"/>
  <c r="P98" i="5"/>
  <c r="Q98" i="5"/>
  <c r="R98" i="5"/>
  <c r="S98" i="5"/>
  <c r="T98" i="5"/>
  <c r="U98" i="5"/>
  <c r="V98" i="5"/>
  <c r="X98" i="5"/>
  <c r="O99" i="5"/>
  <c r="P99" i="5"/>
  <c r="Q99" i="5"/>
  <c r="R99" i="5"/>
  <c r="S99" i="5"/>
  <c r="T99" i="5"/>
  <c r="U99" i="5"/>
  <c r="V99" i="5"/>
  <c r="X99" i="5"/>
  <c r="O100" i="5"/>
  <c r="P100" i="5"/>
  <c r="Q100" i="5"/>
  <c r="R100" i="5"/>
  <c r="S100" i="5"/>
  <c r="T100" i="5"/>
  <c r="U100" i="5"/>
  <c r="V100" i="5"/>
  <c r="X100" i="5"/>
  <c r="O101" i="5"/>
  <c r="P101" i="5"/>
  <c r="Q101" i="5"/>
  <c r="R101" i="5"/>
  <c r="S101" i="5"/>
  <c r="T101" i="5"/>
  <c r="U101" i="5"/>
  <c r="V101" i="5"/>
  <c r="X101" i="5"/>
  <c r="O102" i="5"/>
  <c r="P102" i="5"/>
  <c r="Q102" i="5"/>
  <c r="R102" i="5"/>
  <c r="S102" i="5"/>
  <c r="T102" i="5"/>
  <c r="U102" i="5"/>
  <c r="V102" i="5"/>
  <c r="X102" i="5"/>
  <c r="O103" i="5"/>
  <c r="P103" i="5"/>
  <c r="Q103" i="5"/>
  <c r="R103" i="5"/>
  <c r="S103" i="5"/>
  <c r="T103" i="5"/>
  <c r="U103" i="5"/>
  <c r="V103" i="5"/>
  <c r="X103"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AN2" i="5"/>
  <c r="AL2" i="5"/>
  <c r="AO2" i="5"/>
  <c r="B4" i="8"/>
  <c r="B5" i="8"/>
  <c r="A4" i="8"/>
  <c r="A5" i="8"/>
  <c r="A6" i="8"/>
  <c r="B6" i="8"/>
  <c r="Y2" i="5"/>
  <c r="AC2" i="5"/>
  <c r="AB2" i="5"/>
  <c r="AA2" i="5"/>
  <c r="AF2" i="5"/>
  <c r="AE2" i="5"/>
  <c r="Z2" i="5"/>
  <c r="AD2" i="5"/>
  <c r="AH2" i="5"/>
  <c r="Y3" i="5"/>
  <c r="AC3" i="5"/>
  <c r="AB3" i="5"/>
  <c r="AA3" i="5"/>
  <c r="AF3" i="5"/>
  <c r="AE3" i="5"/>
  <c r="Z3" i="5"/>
  <c r="AD3" i="5"/>
  <c r="AH3" i="5"/>
  <c r="Y4" i="5"/>
  <c r="AC4" i="5"/>
  <c r="AB4" i="5"/>
  <c r="AA4" i="5"/>
  <c r="AF4" i="5"/>
  <c r="AE4" i="5"/>
  <c r="Z4" i="5"/>
  <c r="AD4" i="5"/>
  <c r="AH4" i="5"/>
  <c r="Y5" i="5"/>
  <c r="AC5" i="5"/>
  <c r="AB5" i="5"/>
  <c r="AA5" i="5"/>
  <c r="AF5" i="5"/>
  <c r="AE5" i="5"/>
  <c r="Z5" i="5"/>
  <c r="AD5" i="5"/>
  <c r="AH5" i="5"/>
  <c r="Y6" i="5"/>
  <c r="AC6" i="5"/>
  <c r="AB6" i="5"/>
  <c r="AA6" i="5"/>
  <c r="AF6" i="5"/>
  <c r="AE6" i="5"/>
  <c r="Z6" i="5"/>
  <c r="AD6" i="5"/>
  <c r="AH6" i="5"/>
  <c r="Y7" i="5"/>
  <c r="AC7" i="5"/>
  <c r="AB7" i="5"/>
  <c r="AA7" i="5"/>
  <c r="AF7" i="5"/>
  <c r="AE7" i="5"/>
  <c r="Z7" i="5"/>
  <c r="AD7" i="5"/>
  <c r="AH7" i="5"/>
  <c r="B7" i="8"/>
  <c r="A7" i="8"/>
  <c r="A8" i="8"/>
  <c r="B8" i="8"/>
  <c r="Y8" i="5"/>
  <c r="AC8" i="5"/>
  <c r="AB8" i="5"/>
  <c r="AA8" i="5"/>
  <c r="AF8" i="5"/>
  <c r="AE8" i="5"/>
  <c r="Z8" i="5"/>
  <c r="AD8" i="5"/>
  <c r="AH8" i="5"/>
  <c r="Y9" i="5"/>
  <c r="AC9" i="5"/>
  <c r="AB9" i="5"/>
  <c r="AA9" i="5"/>
  <c r="AF9" i="5"/>
  <c r="AE9" i="5"/>
  <c r="Z9" i="5"/>
  <c r="AD9" i="5"/>
  <c r="AH9" i="5"/>
  <c r="Y10" i="5"/>
  <c r="AC10" i="5"/>
  <c r="AB10" i="5"/>
  <c r="AA10" i="5"/>
  <c r="AF10" i="5"/>
  <c r="AE10" i="5"/>
  <c r="Z10" i="5"/>
  <c r="AD10" i="5"/>
  <c r="AH10" i="5"/>
  <c r="Y11" i="5"/>
  <c r="AC11" i="5"/>
  <c r="AB11" i="5"/>
  <c r="AA11" i="5"/>
  <c r="AF11" i="5"/>
  <c r="AE11" i="5"/>
  <c r="Z11" i="5"/>
  <c r="AD11" i="5"/>
  <c r="AH11" i="5"/>
  <c r="Y12" i="5"/>
  <c r="AC12" i="5"/>
  <c r="AB12" i="5"/>
  <c r="AA12" i="5"/>
  <c r="AF12" i="5"/>
  <c r="AE12" i="5"/>
  <c r="Z12" i="5"/>
  <c r="AD12" i="5"/>
  <c r="AH12" i="5"/>
  <c r="Y13" i="5"/>
  <c r="AC13" i="5"/>
  <c r="AB13" i="5"/>
  <c r="AA13" i="5"/>
  <c r="AF13" i="5"/>
  <c r="AE13" i="5"/>
  <c r="Z13" i="5"/>
  <c r="AD13" i="5"/>
  <c r="AH13" i="5"/>
  <c r="Y14" i="5"/>
  <c r="AC14" i="5"/>
  <c r="AB14" i="5"/>
  <c r="AA14" i="5"/>
  <c r="AF14" i="5"/>
  <c r="AE14" i="5"/>
  <c r="Z14" i="5"/>
  <c r="AD14" i="5"/>
  <c r="AH14" i="5"/>
  <c r="Y15" i="5"/>
  <c r="AC15" i="5"/>
  <c r="AB15" i="5"/>
  <c r="AA15" i="5"/>
  <c r="AF15" i="5"/>
  <c r="AE15" i="5"/>
  <c r="Z15" i="5"/>
  <c r="AD15" i="5"/>
  <c r="AH15" i="5"/>
  <c r="B9" i="8"/>
  <c r="A9" i="8"/>
  <c r="A10" i="8"/>
  <c r="B10" i="8"/>
  <c r="Y16" i="5"/>
  <c r="AC16" i="5"/>
  <c r="AB16" i="5"/>
  <c r="AA16" i="5"/>
  <c r="AF16" i="5"/>
  <c r="AE16" i="5"/>
  <c r="Z16" i="5"/>
  <c r="AD16" i="5"/>
  <c r="AH16" i="5"/>
  <c r="B11" i="8"/>
  <c r="B12" i="8"/>
  <c r="B13" i="8"/>
  <c r="A12" i="8"/>
  <c r="A13" i="8"/>
  <c r="A14" i="8"/>
  <c r="B14" i="8"/>
  <c r="Y17" i="5"/>
  <c r="AC17" i="5"/>
  <c r="AB17" i="5"/>
  <c r="AA17" i="5"/>
  <c r="AF17" i="5"/>
  <c r="AE17" i="5"/>
  <c r="Z17" i="5"/>
  <c r="AD17" i="5"/>
  <c r="AH17" i="5"/>
  <c r="Y18" i="5"/>
  <c r="AC18" i="5"/>
  <c r="AB18" i="5"/>
  <c r="AA18" i="5"/>
  <c r="AF18" i="5"/>
  <c r="AE18" i="5"/>
  <c r="Z18" i="5"/>
  <c r="AD18" i="5"/>
  <c r="AH18" i="5"/>
  <c r="Y19" i="5"/>
  <c r="AC19" i="5"/>
  <c r="AB19" i="5"/>
  <c r="AA19" i="5"/>
  <c r="AF19" i="5"/>
  <c r="AE19" i="5"/>
  <c r="Z19" i="5"/>
  <c r="AD19" i="5"/>
  <c r="AH19" i="5"/>
  <c r="Y20" i="5"/>
  <c r="AC20" i="5"/>
  <c r="AB20" i="5"/>
  <c r="AA20" i="5"/>
  <c r="AF20" i="5"/>
  <c r="AE20" i="5"/>
  <c r="Z20" i="5"/>
  <c r="AD20" i="5"/>
  <c r="AH20" i="5"/>
  <c r="Y21" i="5"/>
  <c r="AC21" i="5"/>
  <c r="AB21" i="5"/>
  <c r="AA21" i="5"/>
  <c r="AF21" i="5"/>
  <c r="AE21" i="5"/>
  <c r="Z21" i="5"/>
  <c r="AD21" i="5"/>
  <c r="AH21" i="5"/>
  <c r="Y22" i="5"/>
  <c r="AC22" i="5"/>
  <c r="AB22" i="5"/>
  <c r="AA22" i="5"/>
  <c r="AF22" i="5"/>
  <c r="AE22" i="5"/>
  <c r="Z22" i="5"/>
  <c r="AD22" i="5"/>
  <c r="AH22" i="5"/>
  <c r="B15" i="8"/>
  <c r="A15" i="8"/>
  <c r="A16" i="8"/>
  <c r="B16" i="8"/>
  <c r="Y23" i="5"/>
  <c r="AC23" i="5"/>
  <c r="AB23" i="5"/>
  <c r="AA23" i="5"/>
  <c r="AF23" i="5"/>
  <c r="AE23" i="5"/>
  <c r="Z23" i="5"/>
  <c r="AD23" i="5"/>
  <c r="AH23" i="5"/>
  <c r="Y24" i="5"/>
  <c r="AC24" i="5"/>
  <c r="AB24" i="5"/>
  <c r="AA24" i="5"/>
  <c r="AF24" i="5"/>
  <c r="AE24" i="5"/>
  <c r="Z24" i="5"/>
  <c r="AD24" i="5"/>
  <c r="AH24" i="5"/>
  <c r="Y25" i="5"/>
  <c r="AC25" i="5"/>
  <c r="AB25" i="5"/>
  <c r="AA25" i="5"/>
  <c r="AF25" i="5"/>
  <c r="AE25" i="5"/>
  <c r="Z25" i="5"/>
  <c r="AD25" i="5"/>
  <c r="AH25" i="5"/>
  <c r="Y26" i="5"/>
  <c r="AC26" i="5"/>
  <c r="AB26" i="5"/>
  <c r="AA26" i="5"/>
  <c r="AF26" i="5"/>
  <c r="AE26" i="5"/>
  <c r="Z26" i="5"/>
  <c r="AD26" i="5"/>
  <c r="AH26" i="5"/>
  <c r="Y27" i="5"/>
  <c r="AC27" i="5"/>
  <c r="AB27" i="5"/>
  <c r="AA27" i="5"/>
  <c r="AF27" i="5"/>
  <c r="AE27" i="5"/>
  <c r="Z27" i="5"/>
  <c r="AD27" i="5"/>
  <c r="AH27" i="5"/>
  <c r="Y28" i="5"/>
  <c r="AC28" i="5"/>
  <c r="AB28" i="5"/>
  <c r="AA28" i="5"/>
  <c r="AF28" i="5"/>
  <c r="AE28" i="5"/>
  <c r="Z28" i="5"/>
  <c r="AD28" i="5"/>
  <c r="AH28" i="5"/>
  <c r="B17" i="8"/>
  <c r="B18" i="8"/>
  <c r="B19" i="8"/>
  <c r="A18" i="8"/>
  <c r="A19" i="8"/>
  <c r="A20" i="8"/>
  <c r="B20" i="8"/>
  <c r="Y29" i="5"/>
  <c r="AC29" i="5"/>
  <c r="AB29" i="5"/>
  <c r="AA29" i="5"/>
  <c r="AF29" i="5"/>
  <c r="AE29" i="5"/>
  <c r="Z29" i="5"/>
  <c r="AD29" i="5"/>
  <c r="AH29" i="5"/>
  <c r="Y30" i="5"/>
  <c r="AC30" i="5"/>
  <c r="AB30" i="5"/>
  <c r="AA30" i="5"/>
  <c r="AF30" i="5"/>
  <c r="AE30" i="5"/>
  <c r="Z30" i="5"/>
  <c r="AD30" i="5"/>
  <c r="AH30" i="5"/>
  <c r="Y31" i="5"/>
  <c r="AC31" i="5"/>
  <c r="AB31" i="5"/>
  <c r="AA31" i="5"/>
  <c r="AF31" i="5"/>
  <c r="AE31" i="5"/>
  <c r="Z31" i="5"/>
  <c r="AD31" i="5"/>
  <c r="AH31" i="5"/>
  <c r="B21" i="8"/>
  <c r="A21" i="8"/>
  <c r="A22" i="8"/>
  <c r="B22" i="8"/>
  <c r="Y32" i="5"/>
  <c r="AC32" i="5"/>
  <c r="AB32" i="5"/>
  <c r="AA32" i="5"/>
  <c r="AF32" i="5"/>
  <c r="AE32" i="5"/>
  <c r="Z32" i="5"/>
  <c r="AD32" i="5"/>
  <c r="AH32" i="5"/>
  <c r="Y33" i="5"/>
  <c r="AC33" i="5"/>
  <c r="AB33" i="5"/>
  <c r="AA33" i="5"/>
  <c r="AF33" i="5"/>
  <c r="AE33" i="5"/>
  <c r="Z33" i="5"/>
  <c r="AD33" i="5"/>
  <c r="AH33" i="5"/>
  <c r="Y34" i="5"/>
  <c r="AC34" i="5"/>
  <c r="AB34" i="5"/>
  <c r="AA34" i="5"/>
  <c r="AF34" i="5"/>
  <c r="AE34" i="5"/>
  <c r="Z34" i="5"/>
  <c r="AD34" i="5"/>
  <c r="AH34" i="5"/>
  <c r="Y35" i="5"/>
  <c r="AC35" i="5"/>
  <c r="AB35" i="5"/>
  <c r="AA35" i="5"/>
  <c r="AF35" i="5"/>
  <c r="AE35" i="5"/>
  <c r="Z35" i="5"/>
  <c r="AD35" i="5"/>
  <c r="AH35" i="5"/>
  <c r="Y36" i="5"/>
  <c r="AC36" i="5"/>
  <c r="AB36" i="5"/>
  <c r="AA36" i="5"/>
  <c r="AF36" i="5"/>
  <c r="AE36" i="5"/>
  <c r="Z36" i="5"/>
  <c r="AD36" i="5"/>
  <c r="AH36" i="5"/>
  <c r="B23" i="8"/>
  <c r="B24" i="8"/>
  <c r="B25" i="8"/>
  <c r="A24" i="8"/>
  <c r="A25" i="8"/>
  <c r="A26" i="8"/>
  <c r="B26" i="8"/>
  <c r="Y37" i="5"/>
  <c r="AC37" i="5"/>
  <c r="AB37" i="5"/>
  <c r="AA37" i="5"/>
  <c r="AF37" i="5"/>
  <c r="AE37" i="5"/>
  <c r="Z37" i="5"/>
  <c r="AD37" i="5"/>
  <c r="AH37" i="5"/>
  <c r="Y38" i="5"/>
  <c r="AC38" i="5"/>
  <c r="AB38" i="5"/>
  <c r="AA38" i="5"/>
  <c r="AF38" i="5"/>
  <c r="AE38" i="5"/>
  <c r="Z38" i="5"/>
  <c r="AD38" i="5"/>
  <c r="AH38" i="5"/>
  <c r="B27" i="8"/>
  <c r="A27" i="8"/>
  <c r="A28" i="8"/>
  <c r="B28" i="8"/>
  <c r="Y39" i="5"/>
  <c r="AC39" i="5"/>
  <c r="AB39" i="5"/>
  <c r="AA39" i="5"/>
  <c r="AF39" i="5"/>
  <c r="AE39" i="5"/>
  <c r="Z39" i="5"/>
  <c r="AD39" i="5"/>
  <c r="AH39" i="5"/>
  <c r="Y40" i="5"/>
  <c r="AC40" i="5"/>
  <c r="AB40" i="5"/>
  <c r="AA40" i="5"/>
  <c r="AF40" i="5"/>
  <c r="AE40" i="5"/>
  <c r="Z40" i="5"/>
  <c r="AD40" i="5"/>
  <c r="AH40" i="5"/>
  <c r="Y41" i="5"/>
  <c r="AC41" i="5"/>
  <c r="AB41" i="5"/>
  <c r="AA41" i="5"/>
  <c r="AF41" i="5"/>
  <c r="AE41" i="5"/>
  <c r="Z41" i="5"/>
  <c r="AD41" i="5"/>
  <c r="AH41" i="5"/>
  <c r="B29" i="8"/>
  <c r="B30" i="8"/>
  <c r="B31" i="8"/>
  <c r="A30" i="8"/>
  <c r="A31" i="8"/>
  <c r="A32" i="8"/>
  <c r="B32" i="8"/>
  <c r="Y42" i="5"/>
  <c r="AC42" i="5"/>
  <c r="AB42" i="5"/>
  <c r="AA42" i="5"/>
  <c r="AF42" i="5"/>
  <c r="AE42" i="5"/>
  <c r="Z42" i="5"/>
  <c r="AD42" i="5"/>
  <c r="AH42" i="5"/>
  <c r="Y43" i="5"/>
  <c r="AC43" i="5"/>
  <c r="AB43" i="5"/>
  <c r="AA43" i="5"/>
  <c r="AF43" i="5"/>
  <c r="AE43" i="5"/>
  <c r="Z43" i="5"/>
  <c r="AD43" i="5"/>
  <c r="AH43" i="5"/>
  <c r="B33" i="8"/>
  <c r="A33" i="8"/>
  <c r="A34" i="8"/>
  <c r="B34" i="8"/>
  <c r="Y44" i="5"/>
  <c r="AC44" i="5"/>
  <c r="AB44" i="5"/>
  <c r="AA44" i="5"/>
  <c r="AF44" i="5"/>
  <c r="AE44" i="5"/>
  <c r="Z44" i="5"/>
  <c r="AD44" i="5"/>
  <c r="AH44" i="5"/>
  <c r="Y45" i="5"/>
  <c r="AC45" i="5"/>
  <c r="AB45" i="5"/>
  <c r="AA45" i="5"/>
  <c r="AF45" i="5"/>
  <c r="AE45" i="5"/>
  <c r="Z45" i="5"/>
  <c r="AD45" i="5"/>
  <c r="AH45" i="5"/>
  <c r="B35" i="8"/>
  <c r="B36" i="8"/>
  <c r="B37" i="8"/>
  <c r="A36" i="8"/>
  <c r="A37" i="8"/>
  <c r="A38" i="8"/>
  <c r="B38" i="8"/>
  <c r="Y46" i="5"/>
  <c r="AC46" i="5"/>
  <c r="AB46" i="5"/>
  <c r="AA46" i="5"/>
  <c r="AF46" i="5"/>
  <c r="AE46" i="5"/>
  <c r="Z46" i="5"/>
  <c r="AD46" i="5"/>
  <c r="AH46" i="5"/>
  <c r="Y47" i="5"/>
  <c r="AC47" i="5"/>
  <c r="AB47" i="5"/>
  <c r="AA47" i="5"/>
  <c r="AF47" i="5"/>
  <c r="AE47" i="5"/>
  <c r="Z47" i="5"/>
  <c r="AD47" i="5"/>
  <c r="AH47" i="5"/>
  <c r="Y48" i="5"/>
  <c r="AC48" i="5"/>
  <c r="AB48" i="5"/>
  <c r="AA48" i="5"/>
  <c r="AF48" i="5"/>
  <c r="AE48" i="5"/>
  <c r="Z48" i="5"/>
  <c r="AD48" i="5"/>
  <c r="AH48" i="5"/>
  <c r="Y49" i="5"/>
  <c r="AC49" i="5"/>
  <c r="AB49" i="5"/>
  <c r="AA49" i="5"/>
  <c r="AF49" i="5"/>
  <c r="AE49" i="5"/>
  <c r="Z49" i="5"/>
  <c r="AD49" i="5"/>
  <c r="AH49" i="5"/>
  <c r="Y50" i="5"/>
  <c r="AC50" i="5"/>
  <c r="AB50" i="5"/>
  <c r="AA50" i="5"/>
  <c r="AF50" i="5"/>
  <c r="AE50" i="5"/>
  <c r="Z50" i="5"/>
  <c r="AD50" i="5"/>
  <c r="AH50" i="5"/>
  <c r="Y51" i="5"/>
  <c r="AC51" i="5"/>
  <c r="AB51" i="5"/>
  <c r="AA51" i="5"/>
  <c r="AF51" i="5"/>
  <c r="AE51" i="5"/>
  <c r="Z51" i="5"/>
  <c r="AD51" i="5"/>
  <c r="AH51" i="5"/>
  <c r="B39" i="8"/>
  <c r="A39" i="8"/>
  <c r="A40" i="8"/>
  <c r="B40" i="8"/>
  <c r="Y52" i="5"/>
  <c r="AC52" i="5"/>
  <c r="AB52" i="5"/>
  <c r="AA52" i="5"/>
  <c r="AF52" i="5"/>
  <c r="AE52" i="5"/>
  <c r="Z52" i="5"/>
  <c r="AD52" i="5"/>
  <c r="AH52" i="5"/>
  <c r="Y53" i="5"/>
  <c r="AC53" i="5"/>
  <c r="AB53" i="5"/>
  <c r="AA53" i="5"/>
  <c r="AF53" i="5"/>
  <c r="AE53" i="5"/>
  <c r="Z53" i="5"/>
  <c r="AD53" i="5"/>
  <c r="AH53" i="5"/>
  <c r="Y54" i="5"/>
  <c r="AC54" i="5"/>
  <c r="AB54" i="5"/>
  <c r="AA54" i="5"/>
  <c r="AF54" i="5"/>
  <c r="AE54" i="5"/>
  <c r="Z54" i="5"/>
  <c r="AD54" i="5"/>
  <c r="AH54" i="5"/>
  <c r="Y55" i="5"/>
  <c r="AC55" i="5"/>
  <c r="AB55" i="5"/>
  <c r="AA55" i="5"/>
  <c r="AF55" i="5"/>
  <c r="AE55" i="5"/>
  <c r="Z55" i="5"/>
  <c r="AD55" i="5"/>
  <c r="AH55" i="5"/>
  <c r="Y56" i="5"/>
  <c r="AC56" i="5"/>
  <c r="AB56" i="5"/>
  <c r="AA56" i="5"/>
  <c r="AF56" i="5"/>
  <c r="AE56" i="5"/>
  <c r="Z56" i="5"/>
  <c r="AD56" i="5"/>
  <c r="AH56" i="5"/>
  <c r="Y57" i="5"/>
  <c r="AC57" i="5"/>
  <c r="AB57" i="5"/>
  <c r="AA57" i="5"/>
  <c r="AF57" i="5"/>
  <c r="AE57" i="5"/>
  <c r="Z57" i="5"/>
  <c r="AD57" i="5"/>
  <c r="AH57" i="5"/>
  <c r="B41" i="8"/>
  <c r="B42" i="8"/>
  <c r="B43" i="8"/>
  <c r="A42" i="8"/>
  <c r="A43" i="8"/>
  <c r="A44" i="8"/>
  <c r="B44" i="8"/>
  <c r="Y58" i="5"/>
  <c r="AC58" i="5"/>
  <c r="AB58" i="5"/>
  <c r="AA58" i="5"/>
  <c r="AF58" i="5"/>
  <c r="AE58" i="5"/>
  <c r="Z58" i="5"/>
  <c r="AD58" i="5"/>
  <c r="AH58" i="5"/>
  <c r="Y59" i="5"/>
  <c r="AC59" i="5"/>
  <c r="AB59" i="5"/>
  <c r="AA59" i="5"/>
  <c r="AF59" i="5"/>
  <c r="AE59" i="5"/>
  <c r="Z59" i="5"/>
  <c r="AD59" i="5"/>
  <c r="AH59" i="5"/>
  <c r="Y60" i="5"/>
  <c r="AC60" i="5"/>
  <c r="AB60" i="5"/>
  <c r="AA60" i="5"/>
  <c r="AF60" i="5"/>
  <c r="AE60" i="5"/>
  <c r="Z60" i="5"/>
  <c r="AD60" i="5"/>
  <c r="AH60" i="5"/>
  <c r="Y61" i="5"/>
  <c r="AC61" i="5"/>
  <c r="AB61" i="5"/>
  <c r="AA61" i="5"/>
  <c r="AF61" i="5"/>
  <c r="AE61" i="5"/>
  <c r="Z61" i="5"/>
  <c r="AD61" i="5"/>
  <c r="AH61" i="5"/>
  <c r="Y62" i="5"/>
  <c r="AC62" i="5"/>
  <c r="AB62" i="5"/>
  <c r="AA62" i="5"/>
  <c r="AF62" i="5"/>
  <c r="AE62" i="5"/>
  <c r="Z62" i="5"/>
  <c r="AD62" i="5"/>
  <c r="AH62" i="5"/>
  <c r="Y63" i="5"/>
  <c r="AC63" i="5"/>
  <c r="AB63" i="5"/>
  <c r="AA63" i="5"/>
  <c r="AF63" i="5"/>
  <c r="AE63" i="5"/>
  <c r="Z63" i="5"/>
  <c r="AD63" i="5"/>
  <c r="AH63" i="5"/>
  <c r="Y64" i="5"/>
  <c r="AC64" i="5"/>
  <c r="AB64" i="5"/>
  <c r="AA64" i="5"/>
  <c r="AF64" i="5"/>
  <c r="AE64" i="5"/>
  <c r="Z64" i="5"/>
  <c r="AD64" i="5"/>
  <c r="AH64" i="5"/>
  <c r="B45" i="8"/>
  <c r="A45" i="8"/>
  <c r="A46" i="8"/>
  <c r="B46" i="8"/>
  <c r="Y65" i="5"/>
  <c r="AC65" i="5"/>
  <c r="AB65" i="5"/>
  <c r="AA65" i="5"/>
  <c r="AF65" i="5"/>
  <c r="AE65" i="5"/>
  <c r="Z65" i="5"/>
  <c r="AD65" i="5"/>
  <c r="AH65" i="5"/>
  <c r="Y66" i="5"/>
  <c r="AC66" i="5"/>
  <c r="AB66" i="5"/>
  <c r="AA66" i="5"/>
  <c r="AF66" i="5"/>
  <c r="AE66" i="5"/>
  <c r="Z66" i="5"/>
  <c r="AD66" i="5"/>
  <c r="AH66" i="5"/>
  <c r="Y67" i="5"/>
  <c r="AC67" i="5"/>
  <c r="AB67" i="5"/>
  <c r="AA67" i="5"/>
  <c r="AF67" i="5"/>
  <c r="AE67" i="5"/>
  <c r="Z67" i="5"/>
  <c r="AD67" i="5"/>
  <c r="AH67" i="5"/>
  <c r="Y68" i="5"/>
  <c r="AC68" i="5"/>
  <c r="AB68" i="5"/>
  <c r="AA68" i="5"/>
  <c r="AF68" i="5"/>
  <c r="AE68" i="5"/>
  <c r="Z68" i="5"/>
  <c r="AD68" i="5"/>
  <c r="AH68" i="5"/>
  <c r="Y69" i="5"/>
  <c r="AC69" i="5"/>
  <c r="AB69" i="5"/>
  <c r="AA69" i="5"/>
  <c r="AF69" i="5"/>
  <c r="AE69" i="5"/>
  <c r="Z69" i="5"/>
  <c r="AD69" i="5"/>
  <c r="AH69" i="5"/>
  <c r="Y70" i="5"/>
  <c r="AC70" i="5"/>
  <c r="AB70" i="5"/>
  <c r="AA70" i="5"/>
  <c r="AF70" i="5"/>
  <c r="AE70" i="5"/>
  <c r="Z70" i="5"/>
  <c r="AD70" i="5"/>
  <c r="AH70" i="5"/>
  <c r="Y71" i="5"/>
  <c r="AC71" i="5"/>
  <c r="AB71" i="5"/>
  <c r="AA71" i="5"/>
  <c r="AF71" i="5"/>
  <c r="AE71" i="5"/>
  <c r="Z71" i="5"/>
  <c r="AD71" i="5"/>
  <c r="AH71" i="5"/>
  <c r="Y72" i="5"/>
  <c r="AC72" i="5"/>
  <c r="AB72" i="5"/>
  <c r="AA72" i="5"/>
  <c r="AF72" i="5"/>
  <c r="AE72" i="5"/>
  <c r="Z72" i="5"/>
  <c r="AD72" i="5"/>
  <c r="AH72" i="5"/>
  <c r="B47" i="8"/>
  <c r="B48" i="8"/>
  <c r="B49" i="8"/>
  <c r="A48" i="8"/>
  <c r="A49" i="8"/>
  <c r="A50" i="8"/>
  <c r="B50" i="8"/>
  <c r="Y73" i="5"/>
  <c r="AC73" i="5"/>
  <c r="AB73" i="5"/>
  <c r="AA73" i="5"/>
  <c r="AF73" i="5"/>
  <c r="AE73" i="5"/>
  <c r="Z73" i="5"/>
  <c r="AD73" i="5"/>
  <c r="AH73" i="5"/>
  <c r="Y74" i="5"/>
  <c r="AC74" i="5"/>
  <c r="AB74" i="5"/>
  <c r="AA74" i="5"/>
  <c r="AF74" i="5"/>
  <c r="AE74" i="5"/>
  <c r="Z74" i="5"/>
  <c r="AD74" i="5"/>
  <c r="AH74" i="5"/>
  <c r="Y75" i="5"/>
  <c r="AC75" i="5"/>
  <c r="AB75" i="5"/>
  <c r="AA75" i="5"/>
  <c r="AF75" i="5"/>
  <c r="AE75" i="5"/>
  <c r="Z75" i="5"/>
  <c r="AD75" i="5"/>
  <c r="AH75" i="5"/>
  <c r="Y76" i="5"/>
  <c r="AC76" i="5"/>
  <c r="AB76" i="5"/>
  <c r="AA76" i="5"/>
  <c r="AF76" i="5"/>
  <c r="AE76" i="5"/>
  <c r="Z76" i="5"/>
  <c r="AD76" i="5"/>
  <c r="AH76" i="5"/>
  <c r="B51" i="8"/>
  <c r="A51" i="8"/>
  <c r="A52" i="8"/>
  <c r="B52" i="8"/>
  <c r="Y77" i="5"/>
  <c r="AC77" i="5"/>
  <c r="AB77" i="5"/>
  <c r="AA77" i="5"/>
  <c r="AF77" i="5"/>
  <c r="AE77" i="5"/>
  <c r="Z77" i="5"/>
  <c r="AD77" i="5"/>
  <c r="AH77" i="5"/>
  <c r="Y78" i="5"/>
  <c r="AC78" i="5"/>
  <c r="AB78" i="5"/>
  <c r="AA78" i="5"/>
  <c r="AF78" i="5"/>
  <c r="AE78" i="5"/>
  <c r="Z78" i="5"/>
  <c r="AD78" i="5"/>
  <c r="AH78" i="5"/>
  <c r="Y79" i="5"/>
  <c r="AC79" i="5"/>
  <c r="AB79" i="5"/>
  <c r="AA79" i="5"/>
  <c r="AF79" i="5"/>
  <c r="AE79" i="5"/>
  <c r="Z79" i="5"/>
  <c r="AD79" i="5"/>
  <c r="AH79" i="5"/>
  <c r="Y80" i="5"/>
  <c r="AC80" i="5"/>
  <c r="AB80" i="5"/>
  <c r="AA80" i="5"/>
  <c r="AF80" i="5"/>
  <c r="AE80" i="5"/>
  <c r="Z80" i="5"/>
  <c r="AD80" i="5"/>
  <c r="AH80" i="5"/>
  <c r="B53" i="8"/>
  <c r="B54" i="8"/>
  <c r="B55" i="8"/>
  <c r="A54" i="8"/>
  <c r="A55" i="8"/>
  <c r="A56" i="8"/>
  <c r="B56" i="8"/>
  <c r="Y81" i="5"/>
  <c r="AC81" i="5"/>
  <c r="AB81" i="5"/>
  <c r="AA81" i="5"/>
  <c r="AF81" i="5"/>
  <c r="AE81" i="5"/>
  <c r="Z81" i="5"/>
  <c r="AD81" i="5"/>
  <c r="AH81" i="5"/>
  <c r="Y82" i="5"/>
  <c r="AC82" i="5"/>
  <c r="AB82" i="5"/>
  <c r="AA82" i="5"/>
  <c r="AF82" i="5"/>
  <c r="AE82" i="5"/>
  <c r="Z82" i="5"/>
  <c r="AD82" i="5"/>
  <c r="AH82" i="5"/>
  <c r="Y83" i="5"/>
  <c r="AC83" i="5"/>
  <c r="AB83" i="5"/>
  <c r="AA83" i="5"/>
  <c r="AF83" i="5"/>
  <c r="AE83" i="5"/>
  <c r="Z83" i="5"/>
  <c r="AD83" i="5"/>
  <c r="AH83" i="5"/>
  <c r="Y84" i="5"/>
  <c r="AC84" i="5"/>
  <c r="AB84" i="5"/>
  <c r="AA84" i="5"/>
  <c r="AF84" i="5"/>
  <c r="AE84" i="5"/>
  <c r="Z84" i="5"/>
  <c r="AD84" i="5"/>
  <c r="AH84" i="5"/>
  <c r="B57" i="8"/>
  <c r="A57" i="8"/>
  <c r="A58" i="8"/>
  <c r="B58" i="8"/>
  <c r="Y85" i="5"/>
  <c r="AC85" i="5"/>
  <c r="AB85" i="5"/>
  <c r="AA85" i="5"/>
  <c r="AF85" i="5"/>
  <c r="AE85" i="5"/>
  <c r="Z85" i="5"/>
  <c r="AD85" i="5"/>
  <c r="AH85" i="5"/>
  <c r="Y86" i="5"/>
  <c r="AC86" i="5"/>
  <c r="AB86" i="5"/>
  <c r="AA86" i="5"/>
  <c r="AF86" i="5"/>
  <c r="AE86" i="5"/>
  <c r="Z86" i="5"/>
  <c r="AD86" i="5"/>
  <c r="AH86" i="5"/>
  <c r="Y87" i="5"/>
  <c r="AC87" i="5"/>
  <c r="AB87" i="5"/>
  <c r="AA87" i="5"/>
  <c r="AF87" i="5"/>
  <c r="AE87" i="5"/>
  <c r="Z87" i="5"/>
  <c r="AD87" i="5"/>
  <c r="AH87" i="5"/>
  <c r="Y88" i="5"/>
  <c r="AC88" i="5"/>
  <c r="AB88" i="5"/>
  <c r="AA88" i="5"/>
  <c r="AF88" i="5"/>
  <c r="AE88" i="5"/>
  <c r="Z88" i="5"/>
  <c r="AD88" i="5"/>
  <c r="AH88" i="5"/>
  <c r="B59" i="8"/>
  <c r="B60" i="8"/>
  <c r="B61" i="8"/>
  <c r="A60" i="8"/>
  <c r="A61" i="8"/>
  <c r="A62" i="8"/>
  <c r="B62" i="8"/>
  <c r="Y89" i="5"/>
  <c r="AC89" i="5"/>
  <c r="AB89" i="5"/>
  <c r="AA89" i="5"/>
  <c r="AF89" i="5"/>
  <c r="AE89" i="5"/>
  <c r="Z89" i="5"/>
  <c r="AD89" i="5"/>
  <c r="AH89" i="5"/>
  <c r="Y90" i="5"/>
  <c r="AC90" i="5"/>
  <c r="AB90" i="5"/>
  <c r="AA90" i="5"/>
  <c r="AF90" i="5"/>
  <c r="AE90" i="5"/>
  <c r="Z90" i="5"/>
  <c r="AD90" i="5"/>
  <c r="AH90" i="5"/>
  <c r="Y91" i="5"/>
  <c r="AC91" i="5"/>
  <c r="AB91" i="5"/>
  <c r="AA91" i="5"/>
  <c r="AF91" i="5"/>
  <c r="AE91" i="5"/>
  <c r="Z91" i="5"/>
  <c r="AD91" i="5"/>
  <c r="AH91" i="5"/>
  <c r="Y92" i="5"/>
  <c r="AC92" i="5"/>
  <c r="AB92" i="5"/>
  <c r="AA92" i="5"/>
  <c r="AF92" i="5"/>
  <c r="AE92" i="5"/>
  <c r="Z92" i="5"/>
  <c r="AD92" i="5"/>
  <c r="AH92" i="5"/>
  <c r="Y93" i="5"/>
  <c r="AC93" i="5"/>
  <c r="AB93" i="5"/>
  <c r="AA93" i="5"/>
  <c r="AF93" i="5"/>
  <c r="AE93" i="5"/>
  <c r="Z93" i="5"/>
  <c r="AD93" i="5"/>
  <c r="AH93" i="5"/>
  <c r="Y94" i="5"/>
  <c r="AC94" i="5"/>
  <c r="AB94" i="5"/>
  <c r="AA94" i="5"/>
  <c r="AF94" i="5"/>
  <c r="AE94" i="5"/>
  <c r="Z94" i="5"/>
  <c r="AD94" i="5"/>
  <c r="AH94" i="5"/>
  <c r="Y95" i="5"/>
  <c r="AC95" i="5"/>
  <c r="AB95" i="5"/>
  <c r="AA95" i="5"/>
  <c r="AF95" i="5"/>
  <c r="AE95" i="5"/>
  <c r="Z95" i="5"/>
  <c r="AD95" i="5"/>
  <c r="AH95" i="5"/>
  <c r="Y96" i="5"/>
  <c r="AC96" i="5"/>
  <c r="AB96" i="5"/>
  <c r="AA96" i="5"/>
  <c r="AF96" i="5"/>
  <c r="AE96" i="5"/>
  <c r="Z96" i="5"/>
  <c r="AD96" i="5"/>
  <c r="AH96" i="5"/>
  <c r="B63" i="8"/>
  <c r="A63" i="8"/>
  <c r="A64" i="8"/>
  <c r="B64" i="8"/>
  <c r="Y97" i="5"/>
  <c r="AC97" i="5"/>
  <c r="AB97" i="5"/>
  <c r="AA97" i="5"/>
  <c r="AF97" i="5"/>
  <c r="AE97" i="5"/>
  <c r="Z97" i="5"/>
  <c r="AD97" i="5"/>
  <c r="AH97" i="5"/>
  <c r="Y98" i="5"/>
  <c r="AC98" i="5"/>
  <c r="AB98" i="5"/>
  <c r="AA98" i="5"/>
  <c r="AF98" i="5"/>
  <c r="AE98" i="5"/>
  <c r="Z98" i="5"/>
  <c r="AD98" i="5"/>
  <c r="AH98" i="5"/>
  <c r="Y99" i="5"/>
  <c r="AC99" i="5"/>
  <c r="AB99" i="5"/>
  <c r="AA99" i="5"/>
  <c r="AF99" i="5"/>
  <c r="AE99" i="5"/>
  <c r="Z99" i="5"/>
  <c r="AD99" i="5"/>
  <c r="AH99" i="5"/>
  <c r="Y100" i="5"/>
  <c r="AC100" i="5"/>
  <c r="AB100" i="5"/>
  <c r="AA100" i="5"/>
  <c r="AF100" i="5"/>
  <c r="AE100" i="5"/>
  <c r="Z100" i="5"/>
  <c r="AD100" i="5"/>
  <c r="AH100" i="5"/>
  <c r="Y101" i="5"/>
  <c r="AC101" i="5"/>
  <c r="AB101" i="5"/>
  <c r="AA101" i="5"/>
  <c r="AF101" i="5"/>
  <c r="AE101" i="5"/>
  <c r="Z101" i="5"/>
  <c r="AD101" i="5"/>
  <c r="AH101" i="5"/>
  <c r="Y102" i="5"/>
  <c r="AC102" i="5"/>
  <c r="AB102" i="5"/>
  <c r="AA102" i="5"/>
  <c r="AF102" i="5"/>
  <c r="AE102" i="5"/>
  <c r="Z102" i="5"/>
  <c r="AD102" i="5"/>
  <c r="AH102" i="5"/>
  <c r="Y103" i="5"/>
  <c r="AC103" i="5"/>
  <c r="AB103" i="5"/>
  <c r="AA103" i="5"/>
  <c r="AF103" i="5"/>
  <c r="AE103" i="5"/>
  <c r="Z103" i="5"/>
  <c r="AD103" i="5"/>
  <c r="AH103" i="5"/>
  <c r="AG2" i="5"/>
  <c r="AG3" i="5"/>
  <c r="AG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Q2" i="5"/>
  <c r="AR2" i="5"/>
  <c r="T10" i="2"/>
  <c r="V9" i="2"/>
  <c r="AP2" i="5"/>
  <c r="AM2" i="5"/>
  <c r="B65" i="8"/>
  <c r="A65" i="8"/>
  <c r="D2"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R64" i="8"/>
  <c r="P64" i="8"/>
  <c r="N64" i="8"/>
  <c r="L64" i="8"/>
  <c r="J64" i="8"/>
  <c r="H64" i="8"/>
  <c r="F64" i="8"/>
  <c r="T62" i="8"/>
  <c r="R62" i="8"/>
  <c r="P62" i="8"/>
  <c r="N62" i="8"/>
  <c r="L62" i="8"/>
  <c r="J62" i="8"/>
  <c r="H62" i="8"/>
  <c r="F62" i="8"/>
  <c r="F60" i="8"/>
  <c r="A59" i="8"/>
  <c r="L58" i="8"/>
  <c r="J58" i="8"/>
  <c r="H58" i="8"/>
  <c r="F58" i="8"/>
  <c r="L56" i="8"/>
  <c r="J56" i="8"/>
  <c r="H56" i="8"/>
  <c r="F56" i="8"/>
  <c r="F54" i="8"/>
  <c r="A53" i="8"/>
  <c r="L52" i="8"/>
  <c r="J52" i="8"/>
  <c r="H52" i="8"/>
  <c r="F52" i="8"/>
  <c r="L50" i="8"/>
  <c r="J50" i="8"/>
  <c r="H50" i="8"/>
  <c r="F50" i="8"/>
  <c r="F48" i="8"/>
  <c r="A47" i="8"/>
  <c r="T46" i="8"/>
  <c r="R46" i="8"/>
  <c r="P46" i="8"/>
  <c r="N46" i="8"/>
  <c r="L46" i="8"/>
  <c r="J46" i="8"/>
  <c r="H46" i="8"/>
  <c r="F46" i="8"/>
  <c r="R44" i="8"/>
  <c r="P44" i="8"/>
  <c r="N44" i="8"/>
  <c r="L44" i="8"/>
  <c r="J44" i="8"/>
  <c r="H44" i="8"/>
  <c r="F44" i="8"/>
  <c r="F42" i="8"/>
  <c r="A41" i="8"/>
  <c r="P40" i="8"/>
  <c r="N40" i="8"/>
  <c r="L40" i="8"/>
  <c r="J40" i="8"/>
  <c r="H40" i="8"/>
  <c r="F40" i="8"/>
  <c r="P38" i="8"/>
  <c r="N38" i="8"/>
  <c r="L38" i="8"/>
  <c r="J38" i="8"/>
  <c r="H38" i="8"/>
  <c r="F38" i="8"/>
  <c r="F36" i="8"/>
  <c r="A35" i="8"/>
  <c r="H34" i="8"/>
  <c r="F34" i="8"/>
  <c r="H32" i="8"/>
  <c r="F32" i="8"/>
  <c r="F30" i="8"/>
  <c r="A29" i="8"/>
  <c r="J28" i="8"/>
  <c r="H28" i="8"/>
  <c r="F28" i="8"/>
  <c r="H26" i="8"/>
  <c r="F26" i="8"/>
  <c r="F24" i="8"/>
  <c r="A23" i="8"/>
  <c r="N22" i="8"/>
  <c r="L22" i="8"/>
  <c r="J22" i="8"/>
  <c r="H22" i="8"/>
  <c r="F22" i="8"/>
  <c r="J20" i="8"/>
  <c r="H20" i="8"/>
  <c r="F20" i="8"/>
  <c r="F18" i="8"/>
  <c r="A17" i="8"/>
  <c r="P16" i="8"/>
  <c r="N16" i="8"/>
  <c r="L16" i="8"/>
  <c r="J16" i="8"/>
  <c r="H16" i="8"/>
  <c r="F16" i="8"/>
  <c r="P14" i="8"/>
  <c r="N14" i="8"/>
  <c r="L14" i="8"/>
  <c r="J14" i="8"/>
  <c r="H14" i="8"/>
  <c r="F14" i="8"/>
  <c r="F12" i="8"/>
  <c r="A11" i="8"/>
  <c r="F10" i="8"/>
  <c r="T8" i="8"/>
  <c r="R8" i="8"/>
  <c r="P8" i="8"/>
  <c r="N8" i="8"/>
  <c r="L8" i="8"/>
  <c r="J8" i="8"/>
  <c r="H8" i="8"/>
  <c r="F8" i="8"/>
  <c r="P6" i="8"/>
  <c r="N6" i="8"/>
  <c r="L6" i="8"/>
  <c r="J6" i="8"/>
  <c r="H6" i="8"/>
  <c r="F6" i="8"/>
  <c r="F4" i="8"/>
  <c r="T10" i="1"/>
  <c r="V9" i="1"/>
  <c r="F8" i="5"/>
  <c r="F14" i="5"/>
  <c r="F15" i="5"/>
  <c r="F23" i="5"/>
  <c r="F26" i="5"/>
  <c r="F28" i="5"/>
  <c r="F32" i="5"/>
  <c r="F35" i="5"/>
  <c r="F36" i="5"/>
  <c r="F39" i="5"/>
  <c r="F44" i="5"/>
  <c r="F52" i="5"/>
  <c r="F53" i="5"/>
  <c r="F54" i="5"/>
  <c r="F55" i="5"/>
  <c r="F56" i="5"/>
  <c r="F57" i="5"/>
  <c r="F65" i="5"/>
  <c r="F67" i="5"/>
  <c r="F69" i="5"/>
  <c r="F70" i="5"/>
  <c r="F71" i="5"/>
  <c r="F72" i="5"/>
  <c r="F77" i="5"/>
  <c r="F78" i="5"/>
  <c r="F79" i="5"/>
  <c r="F80" i="5"/>
  <c r="F85" i="5"/>
  <c r="F86" i="5"/>
  <c r="F87" i="5"/>
  <c r="F88" i="5"/>
  <c r="F97" i="5"/>
  <c r="F98" i="5"/>
  <c r="F99" i="5"/>
  <c r="F100" i="5"/>
  <c r="F101" i="5"/>
  <c r="F102" i="5"/>
  <c r="F103" i="5"/>
  <c r="F2" i="5"/>
  <c r="F3" i="5"/>
  <c r="F4" i="5"/>
  <c r="F5" i="5"/>
  <c r="F6" i="5"/>
  <c r="F7" i="5"/>
  <c r="F9" i="5"/>
  <c r="F10" i="5"/>
  <c r="F11" i="5"/>
  <c r="F12" i="5"/>
  <c r="F13" i="5"/>
  <c r="F16" i="5"/>
  <c r="F17" i="5"/>
  <c r="F18" i="5"/>
  <c r="F19" i="5"/>
  <c r="F20" i="5"/>
  <c r="F21" i="5"/>
  <c r="F22" i="5"/>
  <c r="F24" i="5"/>
  <c r="F25" i="5"/>
  <c r="F27" i="5"/>
  <c r="F29" i="5"/>
  <c r="F30" i="5"/>
  <c r="F31" i="5"/>
  <c r="F33" i="5"/>
  <c r="F34" i="5"/>
  <c r="F37" i="5"/>
  <c r="F38" i="5"/>
  <c r="F40" i="5"/>
  <c r="F41" i="5"/>
  <c r="F42" i="5"/>
  <c r="F43" i="5"/>
  <c r="F45" i="5"/>
  <c r="F46" i="5"/>
  <c r="F47" i="5"/>
  <c r="F48" i="5"/>
  <c r="F49" i="5"/>
  <c r="F50" i="5"/>
  <c r="F51" i="5"/>
  <c r="F58" i="5"/>
  <c r="F59" i="5"/>
  <c r="F60" i="5"/>
  <c r="F61" i="5"/>
  <c r="F62" i="5"/>
  <c r="F63" i="5"/>
  <c r="F64" i="5"/>
  <c r="F66" i="5"/>
  <c r="F68" i="5"/>
  <c r="F73" i="5"/>
  <c r="F74" i="5"/>
  <c r="F75" i="5"/>
  <c r="F76" i="5"/>
  <c r="F81" i="5"/>
  <c r="F82" i="5"/>
  <c r="F83" i="5"/>
  <c r="F84" i="5"/>
  <c r="F89" i="5"/>
  <c r="F90" i="5"/>
  <c r="F91" i="5"/>
  <c r="F92" i="5"/>
  <c r="F93" i="5"/>
  <c r="F94" i="5"/>
  <c r="F95" i="5"/>
  <c r="F96" i="5"/>
  <c r="B65" i="7"/>
  <c r="F64" i="7"/>
  <c r="H64" i="7"/>
  <c r="J64" i="7"/>
  <c r="L64" i="7"/>
  <c r="N64" i="7"/>
  <c r="P64" i="7"/>
  <c r="R64" i="7"/>
  <c r="T62" i="7"/>
  <c r="R62" i="7"/>
  <c r="P62" i="7"/>
  <c r="N62" i="7"/>
  <c r="L62" i="7"/>
  <c r="J62" i="7"/>
  <c r="H62" i="7"/>
  <c r="F62" i="7"/>
  <c r="F58" i="7"/>
  <c r="H58" i="7"/>
  <c r="J58" i="7"/>
  <c r="L58" i="7"/>
  <c r="L56" i="7"/>
  <c r="J56" i="7"/>
  <c r="H56" i="7"/>
  <c r="F56" i="7"/>
  <c r="F52" i="7"/>
  <c r="H52" i="7"/>
  <c r="J52" i="7"/>
  <c r="L52" i="7"/>
  <c r="L50" i="7"/>
  <c r="J50" i="7"/>
  <c r="H50" i="7"/>
  <c r="F50" i="7"/>
  <c r="T46" i="7"/>
  <c r="R46" i="7"/>
  <c r="P46" i="7"/>
  <c r="N46" i="7"/>
  <c r="L46" i="7"/>
  <c r="J46" i="7"/>
  <c r="H46" i="7"/>
  <c r="F46" i="7"/>
  <c r="R44" i="7"/>
  <c r="P44" i="7"/>
  <c r="N44" i="7"/>
  <c r="L44" i="7"/>
  <c r="J44" i="7"/>
  <c r="H44" i="7"/>
  <c r="F44" i="7"/>
  <c r="F40" i="7"/>
  <c r="H40" i="7"/>
  <c r="J40" i="7"/>
  <c r="L40" i="7"/>
  <c r="N40" i="7"/>
  <c r="P40" i="7"/>
  <c r="P38" i="7"/>
  <c r="N38" i="7"/>
  <c r="L38" i="7"/>
  <c r="J38" i="7"/>
  <c r="H38" i="7"/>
  <c r="F38" i="7"/>
  <c r="F34" i="7"/>
  <c r="H34" i="7"/>
  <c r="H32" i="7"/>
  <c r="F32" i="7"/>
  <c r="J28" i="7"/>
  <c r="F28" i="7"/>
  <c r="H28" i="7"/>
  <c r="H26" i="7"/>
  <c r="F26" i="7"/>
  <c r="N22" i="7"/>
  <c r="L22" i="7"/>
  <c r="J22" i="7"/>
  <c r="H22" i="7"/>
  <c r="F22" i="7"/>
  <c r="J20" i="7"/>
  <c r="H20" i="7"/>
  <c r="F20" i="7"/>
  <c r="F16" i="7"/>
  <c r="H16" i="7"/>
  <c r="J16" i="7"/>
  <c r="L16" i="7"/>
  <c r="N16" i="7"/>
  <c r="P16" i="7"/>
  <c r="P14" i="7"/>
  <c r="N14" i="7"/>
  <c r="L14" i="7"/>
  <c r="J14" i="7"/>
  <c r="H14" i="7"/>
  <c r="F14" i="7"/>
  <c r="F10" i="7"/>
  <c r="T8" i="7"/>
  <c r="R8" i="7"/>
  <c r="P8" i="7"/>
  <c r="N8" i="7"/>
  <c r="L8" i="7"/>
  <c r="J8" i="7"/>
  <c r="H8" i="7"/>
  <c r="F8" i="7"/>
  <c r="P6" i="7"/>
  <c r="N6" i="7"/>
  <c r="L6" i="7"/>
  <c r="J6" i="7"/>
  <c r="H6" i="7"/>
  <c r="F6" i="7"/>
  <c r="A65" i="7"/>
  <c r="A11" i="7"/>
  <c r="A17" i="7"/>
  <c r="A23" i="7"/>
  <c r="A29" i="7"/>
  <c r="A35" i="7"/>
  <c r="A41" i="7"/>
  <c r="A47" i="7"/>
  <c r="A53" i="7"/>
  <c r="A59" i="7"/>
  <c r="F4" i="7"/>
  <c r="F12" i="7"/>
  <c r="F18" i="7"/>
  <c r="F24" i="7"/>
  <c r="F30" i="7"/>
  <c r="F36" i="7"/>
  <c r="F42" i="7"/>
  <c r="F48" i="7"/>
  <c r="F54" i="7"/>
  <c r="F60" i="7"/>
  <c r="V2" i="4"/>
  <c r="V4" i="4"/>
  <c r="V10"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AC40" i="4"/>
  <c r="V28" i="3"/>
  <c r="AC39" i="4"/>
  <c r="V23" i="3"/>
  <c r="AB40" i="4"/>
  <c r="S28" i="3"/>
  <c r="AB39" i="4"/>
  <c r="S23" i="3"/>
  <c r="AA40" i="4"/>
  <c r="P28" i="3"/>
  <c r="AA39" i="4"/>
  <c r="P23" i="3"/>
  <c r="AA38" i="4"/>
  <c r="P18" i="3"/>
  <c r="Z40" i="4"/>
  <c r="M28" i="3"/>
  <c r="Z39" i="4"/>
  <c r="M23" i="3"/>
  <c r="Y40" i="4"/>
  <c r="J28" i="3"/>
  <c r="Y39" i="4"/>
  <c r="J23" i="3"/>
  <c r="X40" i="4"/>
  <c r="G28" i="3"/>
  <c r="X39" i="4"/>
  <c r="G23" i="3"/>
  <c r="W40" i="4"/>
  <c r="D28" i="3"/>
  <c r="W39" i="4"/>
  <c r="D23" i="3"/>
  <c r="AC38" i="4"/>
  <c r="V18" i="3"/>
  <c r="AB38" i="4"/>
  <c r="S18" i="3"/>
  <c r="Z38" i="4"/>
  <c r="M18" i="3"/>
  <c r="Y38" i="4"/>
  <c r="J18" i="3"/>
  <c r="X38" i="4"/>
  <c r="G18" i="3"/>
  <c r="W38" i="4"/>
  <c r="D18" i="3"/>
  <c r="U28" i="4"/>
  <c r="T28" i="4"/>
  <c r="S28" i="4"/>
  <c r="R28" i="4"/>
  <c r="Q28" i="4"/>
  <c r="P28" i="4"/>
  <c r="O28" i="4"/>
  <c r="W42" i="3"/>
  <c r="W41" i="3"/>
  <c r="W40" i="3"/>
  <c r="T42" i="3"/>
  <c r="T41" i="3"/>
  <c r="T40" i="3"/>
  <c r="Q42" i="3"/>
  <c r="Q41" i="3"/>
  <c r="Q40" i="3"/>
  <c r="N42" i="3"/>
  <c r="N41" i="3"/>
  <c r="N40" i="3"/>
  <c r="K42" i="3"/>
  <c r="K41" i="3"/>
  <c r="K40" i="3"/>
  <c r="H42" i="3"/>
  <c r="H41" i="3"/>
  <c r="H40" i="3"/>
  <c r="E42" i="3"/>
  <c r="E41" i="3"/>
  <c r="E40" i="3"/>
  <c r="W32" i="3"/>
  <c r="W31" i="3"/>
  <c r="W30" i="3"/>
  <c r="T32" i="3"/>
  <c r="T31" i="3"/>
  <c r="T30" i="3"/>
  <c r="Q32" i="3"/>
  <c r="Q31" i="3"/>
  <c r="Q30" i="3"/>
  <c r="N32" i="3"/>
  <c r="N31" i="3"/>
  <c r="N30" i="3"/>
  <c r="K32" i="3"/>
  <c r="K31" i="3"/>
  <c r="K30" i="3"/>
  <c r="H32" i="3"/>
  <c r="H31" i="3"/>
  <c r="H30" i="3"/>
  <c r="E32" i="3"/>
  <c r="E31" i="3"/>
  <c r="E30" i="3"/>
  <c r="W27" i="3"/>
  <c r="W26" i="3"/>
  <c r="W25" i="3"/>
  <c r="T27" i="3"/>
  <c r="T26" i="3"/>
  <c r="T25" i="3"/>
  <c r="Q27" i="3"/>
  <c r="Q26" i="3"/>
  <c r="Q25" i="3"/>
  <c r="N27" i="3"/>
  <c r="N26" i="3"/>
  <c r="N25" i="3"/>
  <c r="K27" i="3"/>
  <c r="K26" i="3"/>
  <c r="K25" i="3"/>
  <c r="H27" i="3"/>
  <c r="H26" i="3"/>
  <c r="H25" i="3"/>
  <c r="E27" i="3"/>
  <c r="E26" i="3"/>
  <c r="E25" i="3"/>
  <c r="W22" i="3"/>
  <c r="W21" i="3"/>
  <c r="W20" i="3"/>
  <c r="T22" i="3"/>
  <c r="T21" i="3"/>
  <c r="T20" i="3"/>
  <c r="Q22" i="3"/>
  <c r="Q21" i="3"/>
  <c r="Q20" i="3"/>
  <c r="N22" i="3"/>
  <c r="N21" i="3"/>
  <c r="N20" i="3"/>
  <c r="K22" i="3"/>
  <c r="K21" i="3"/>
  <c r="K20" i="3"/>
  <c r="H22" i="3"/>
  <c r="H21" i="3"/>
  <c r="H20" i="3"/>
  <c r="E21" i="3"/>
  <c r="E22" i="3"/>
  <c r="E20" i="3"/>
  <c r="W43" i="4"/>
  <c r="X43" i="4"/>
  <c r="Y43" i="4"/>
  <c r="Z43" i="4"/>
  <c r="AA43" i="4"/>
  <c r="AB43" i="4"/>
  <c r="AC43" i="4"/>
  <c r="W44" i="4"/>
  <c r="X44" i="4"/>
  <c r="Y44" i="4"/>
  <c r="Z44" i="4"/>
  <c r="AA44" i="4"/>
  <c r="AB44" i="4"/>
  <c r="AC44" i="4"/>
  <c r="W45" i="4"/>
  <c r="X45" i="4"/>
  <c r="Y45" i="4"/>
  <c r="Z45" i="4"/>
  <c r="AA45" i="4"/>
  <c r="AB45" i="4"/>
  <c r="AC45" i="4"/>
  <c r="W46" i="4"/>
  <c r="X46" i="4"/>
  <c r="Y46" i="4"/>
  <c r="Z46" i="4"/>
  <c r="AA46" i="4"/>
  <c r="AB46" i="4"/>
  <c r="AC46" i="4"/>
  <c r="W47" i="4"/>
  <c r="X47" i="4"/>
  <c r="Y47" i="4"/>
  <c r="Z47" i="4"/>
  <c r="AA47" i="4"/>
  <c r="AB47" i="4"/>
  <c r="AC47" i="4"/>
  <c r="V6" i="4"/>
  <c r="U36" i="4"/>
  <c r="T36" i="4"/>
  <c r="S36" i="4"/>
  <c r="R36" i="4"/>
  <c r="Q36" i="4"/>
  <c r="P36" i="4"/>
  <c r="O36" i="4"/>
  <c r="U35" i="4"/>
  <c r="T35" i="4"/>
  <c r="S35" i="4"/>
  <c r="R35" i="4"/>
  <c r="Q35" i="4"/>
  <c r="P35" i="4"/>
  <c r="O35" i="4"/>
  <c r="U34" i="4"/>
  <c r="T34" i="4"/>
  <c r="S34" i="4"/>
  <c r="R34" i="4"/>
  <c r="Q34" i="4"/>
  <c r="P34" i="4"/>
  <c r="O34" i="4"/>
  <c r="U33" i="4"/>
  <c r="T33" i="4"/>
  <c r="S33" i="4"/>
  <c r="R33" i="4"/>
  <c r="Q33" i="4"/>
  <c r="P33" i="4"/>
  <c r="O33" i="4"/>
  <c r="U32" i="4"/>
  <c r="T32" i="4"/>
  <c r="S32" i="4"/>
  <c r="R32" i="4"/>
  <c r="Q32" i="4"/>
  <c r="P32" i="4"/>
  <c r="O32" i="4"/>
  <c r="U31" i="4"/>
  <c r="T31" i="4"/>
  <c r="S31" i="4"/>
  <c r="R31" i="4"/>
  <c r="Q31" i="4"/>
  <c r="P31" i="4"/>
  <c r="O31" i="4"/>
  <c r="U30" i="4"/>
  <c r="T30" i="4"/>
  <c r="S30" i="4"/>
  <c r="R30" i="4"/>
  <c r="Q30" i="4"/>
  <c r="P30" i="4"/>
  <c r="O30" i="4"/>
  <c r="U29" i="4"/>
  <c r="T29" i="4"/>
  <c r="S29" i="4"/>
  <c r="R29" i="4"/>
  <c r="Q29" i="4"/>
  <c r="P29" i="4"/>
  <c r="O29"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W2" i="4"/>
  <c r="W3" i="4"/>
  <c r="W14" i="4"/>
  <c r="X2" i="4"/>
  <c r="X3" i="4"/>
  <c r="X14" i="4"/>
  <c r="Y2" i="4"/>
  <c r="Y3" i="4"/>
  <c r="Y14" i="4"/>
  <c r="Z2" i="4"/>
  <c r="Z3" i="4"/>
  <c r="Z14" i="4"/>
  <c r="AA2" i="4"/>
  <c r="AA3" i="4"/>
  <c r="AA14" i="4"/>
  <c r="AB2" i="4"/>
  <c r="AB3" i="4"/>
  <c r="AB14" i="4"/>
  <c r="AC2" i="4"/>
  <c r="AC3" i="4"/>
  <c r="AC14" i="4"/>
  <c r="W4" i="4"/>
  <c r="W15" i="4"/>
  <c r="X4" i="4"/>
  <c r="X15" i="4"/>
  <c r="Y4" i="4"/>
  <c r="Y15" i="4"/>
  <c r="Z4" i="4"/>
  <c r="Z15" i="4"/>
  <c r="AA4" i="4"/>
  <c r="AA15" i="4"/>
  <c r="AB4" i="4"/>
  <c r="AB15" i="4"/>
  <c r="AC4" i="4"/>
  <c r="AC15" i="4"/>
  <c r="W5" i="4"/>
  <c r="W16" i="4"/>
  <c r="X5" i="4"/>
  <c r="X16" i="4"/>
  <c r="Y5" i="4"/>
  <c r="Y16" i="4"/>
  <c r="Z5" i="4"/>
  <c r="Z16" i="4"/>
  <c r="AA5" i="4"/>
  <c r="AA16" i="4"/>
  <c r="AB5" i="4"/>
  <c r="AB16" i="4"/>
  <c r="AC5" i="4"/>
  <c r="AC16" i="4"/>
  <c r="W6" i="4"/>
  <c r="W17" i="4"/>
  <c r="X6" i="4"/>
  <c r="X17" i="4"/>
  <c r="Y6" i="4"/>
  <c r="Y17" i="4"/>
  <c r="Z6" i="4"/>
  <c r="Z17" i="4"/>
  <c r="AA6" i="4"/>
  <c r="AA17" i="4"/>
  <c r="AB6" i="4"/>
  <c r="AB17" i="4"/>
  <c r="AC6" i="4"/>
  <c r="AC17" i="4"/>
  <c r="W7" i="4"/>
  <c r="W18" i="4"/>
  <c r="X7" i="4"/>
  <c r="X18" i="4"/>
  <c r="Y7" i="4"/>
  <c r="Y18" i="4"/>
  <c r="Z7" i="4"/>
  <c r="Z18" i="4"/>
  <c r="AA7" i="4"/>
  <c r="AA18" i="4"/>
  <c r="AB7" i="4"/>
  <c r="AB18" i="4"/>
  <c r="AC7" i="4"/>
  <c r="AC18" i="4"/>
  <c r="W8" i="4"/>
  <c r="W19" i="4"/>
  <c r="X8" i="4"/>
  <c r="X19" i="4"/>
  <c r="Y8" i="4"/>
  <c r="Y19" i="4"/>
  <c r="Z8" i="4"/>
  <c r="Z19" i="4"/>
  <c r="AA8" i="4"/>
  <c r="AA19" i="4"/>
  <c r="AB8" i="4"/>
  <c r="AB19" i="4"/>
  <c r="AC8" i="4"/>
  <c r="AC19" i="4"/>
  <c r="W9" i="4"/>
  <c r="W20" i="4"/>
  <c r="X9" i="4"/>
  <c r="X20" i="4"/>
  <c r="Y9" i="4"/>
  <c r="Y20" i="4"/>
  <c r="Z9" i="4"/>
  <c r="Z20" i="4"/>
  <c r="AA9" i="4"/>
  <c r="AA20" i="4"/>
  <c r="AB9" i="4"/>
  <c r="AB20" i="4"/>
  <c r="AC9" i="4"/>
  <c r="AC20" i="4"/>
  <c r="W10" i="4"/>
  <c r="W21" i="4"/>
  <c r="X10" i="4"/>
  <c r="X21" i="4"/>
  <c r="Y10" i="4"/>
  <c r="Y21" i="4"/>
  <c r="Z10" i="4"/>
  <c r="Z21" i="4"/>
  <c r="AA10" i="4"/>
  <c r="AA21" i="4"/>
  <c r="AB10" i="4"/>
  <c r="AB21" i="4"/>
  <c r="AC10" i="4"/>
  <c r="AC21" i="4"/>
  <c r="W11" i="4"/>
  <c r="W22" i="4"/>
  <c r="X11" i="4"/>
  <c r="X22" i="4"/>
  <c r="Y11" i="4"/>
  <c r="Y22" i="4"/>
  <c r="Z11" i="4"/>
  <c r="Z22" i="4"/>
  <c r="AA11" i="4"/>
  <c r="AA22" i="4"/>
  <c r="AB11" i="4"/>
  <c r="AB22" i="4"/>
  <c r="AC11" i="4"/>
  <c r="AC22" i="4"/>
  <c r="X13" i="4"/>
  <c r="Y13" i="4"/>
  <c r="Z13" i="4"/>
  <c r="AA13" i="4"/>
  <c r="AB13" i="4"/>
  <c r="AC13" i="4"/>
  <c r="W13" i="4"/>
  <c r="O3" i="4"/>
  <c r="P3" i="4"/>
  <c r="Q3" i="4"/>
  <c r="R3" i="4"/>
  <c r="S3" i="4"/>
  <c r="T3" i="4"/>
  <c r="U3" i="4"/>
  <c r="O4" i="4"/>
  <c r="P4" i="4"/>
  <c r="Q4" i="4"/>
  <c r="R4" i="4"/>
  <c r="S4" i="4"/>
  <c r="T4" i="4"/>
  <c r="U4" i="4"/>
  <c r="O5" i="4"/>
  <c r="P5" i="4"/>
  <c r="Q5" i="4"/>
  <c r="R5" i="4"/>
  <c r="S5" i="4"/>
  <c r="T5" i="4"/>
  <c r="U5" i="4"/>
  <c r="O6" i="4"/>
  <c r="P6" i="4"/>
  <c r="Q6" i="4"/>
  <c r="R6" i="4"/>
  <c r="S6" i="4"/>
  <c r="T6" i="4"/>
  <c r="U6" i="4"/>
  <c r="O7" i="4"/>
  <c r="P7" i="4"/>
  <c r="Q7" i="4"/>
  <c r="R7" i="4"/>
  <c r="S7" i="4"/>
  <c r="T7" i="4"/>
  <c r="U7" i="4"/>
  <c r="O8" i="4"/>
  <c r="P8" i="4"/>
  <c r="Q8" i="4"/>
  <c r="R8" i="4"/>
  <c r="S8" i="4"/>
  <c r="T8" i="4"/>
  <c r="U8" i="4"/>
  <c r="O9" i="4"/>
  <c r="P9" i="4"/>
  <c r="Q9" i="4"/>
  <c r="R9" i="4"/>
  <c r="S9" i="4"/>
  <c r="T9" i="4"/>
  <c r="U9" i="4"/>
  <c r="O10" i="4"/>
  <c r="P10" i="4"/>
  <c r="Q10" i="4"/>
  <c r="R10" i="4"/>
  <c r="S10" i="4"/>
  <c r="T10" i="4"/>
  <c r="U10" i="4"/>
  <c r="O11" i="4"/>
  <c r="P11" i="4"/>
  <c r="Q11" i="4"/>
  <c r="R11" i="4"/>
  <c r="S11" i="4"/>
  <c r="T11" i="4"/>
  <c r="U11" i="4"/>
  <c r="G60" i="4"/>
  <c r="M61" i="4"/>
  <c r="G61" i="4"/>
  <c r="M62" i="4"/>
  <c r="G62" i="4"/>
  <c r="M63" i="4"/>
  <c r="G43" i="4"/>
  <c r="M44" i="4"/>
  <c r="G44" i="4"/>
  <c r="M45" i="4"/>
  <c r="G45" i="4"/>
  <c r="M46" i="4"/>
  <c r="G46" i="4"/>
  <c r="M47" i="4"/>
  <c r="G47" i="4"/>
  <c r="M48" i="4"/>
  <c r="G48" i="4"/>
  <c r="M49" i="4"/>
  <c r="G49" i="4"/>
  <c r="M50" i="4"/>
  <c r="G50" i="4"/>
  <c r="M51" i="4"/>
  <c r="G51" i="4"/>
  <c r="M52" i="4"/>
  <c r="G52" i="4"/>
  <c r="M53" i="4"/>
  <c r="G53" i="4"/>
  <c r="M54" i="4"/>
  <c r="G54" i="4"/>
  <c r="M55" i="4"/>
  <c r="G55" i="4"/>
  <c r="M56" i="4"/>
  <c r="G56" i="4"/>
  <c r="M57" i="4"/>
  <c r="G57" i="4"/>
  <c r="M58" i="4"/>
  <c r="G58" i="4"/>
  <c r="M59" i="4"/>
  <c r="G59" i="4"/>
  <c r="M60" i="4"/>
  <c r="G3" i="4"/>
  <c r="G42" i="4"/>
  <c r="M43" i="4"/>
  <c r="G41" i="4"/>
  <c r="M42" i="4"/>
  <c r="G37" i="4"/>
  <c r="M38" i="4"/>
  <c r="G38" i="4"/>
  <c r="M39" i="4"/>
  <c r="G39" i="4"/>
  <c r="M40" i="4"/>
  <c r="G40" i="4"/>
  <c r="M41" i="4"/>
  <c r="G13" i="4"/>
  <c r="M14" i="4"/>
  <c r="G14" i="4"/>
  <c r="M15" i="4"/>
  <c r="G15" i="4"/>
  <c r="M16" i="4"/>
  <c r="G16" i="4"/>
  <c r="M17" i="4"/>
  <c r="G17" i="4"/>
  <c r="M18" i="4"/>
  <c r="G18" i="4"/>
  <c r="M19" i="4"/>
  <c r="G19" i="4"/>
  <c r="M20" i="4"/>
  <c r="G20" i="4"/>
  <c r="M21" i="4"/>
  <c r="G21" i="4"/>
  <c r="M22" i="4"/>
  <c r="G22" i="4"/>
  <c r="M23" i="4"/>
  <c r="G23" i="4"/>
  <c r="M24" i="4"/>
  <c r="G24" i="4"/>
  <c r="M25" i="4"/>
  <c r="G25" i="4"/>
  <c r="M26" i="4"/>
  <c r="G26" i="4"/>
  <c r="M27" i="4"/>
  <c r="G27" i="4"/>
  <c r="M28" i="4"/>
  <c r="G28" i="4"/>
  <c r="M29" i="4"/>
  <c r="G29" i="4"/>
  <c r="M30" i="4"/>
  <c r="G30" i="4"/>
  <c r="M31" i="4"/>
  <c r="G31" i="4"/>
  <c r="M32" i="4"/>
  <c r="G32" i="4"/>
  <c r="M33" i="4"/>
  <c r="G33" i="4"/>
  <c r="M34" i="4"/>
  <c r="G34" i="4"/>
  <c r="M35" i="4"/>
  <c r="G35" i="4"/>
  <c r="M36" i="4"/>
  <c r="G36" i="4"/>
  <c r="M37" i="4"/>
  <c r="G4" i="4"/>
  <c r="M5" i="4"/>
  <c r="G5" i="4"/>
  <c r="M6" i="4"/>
  <c r="G6" i="4"/>
  <c r="M7" i="4"/>
  <c r="G7" i="4"/>
  <c r="M8" i="4"/>
  <c r="G8" i="4"/>
  <c r="M9" i="4"/>
  <c r="G9" i="4"/>
  <c r="M10" i="4"/>
  <c r="G10" i="4"/>
  <c r="M11" i="4"/>
  <c r="G11" i="4"/>
  <c r="M12" i="4"/>
  <c r="G12" i="4"/>
  <c r="M13" i="4"/>
  <c r="M4" i="4"/>
  <c r="F4" i="4"/>
  <c r="F5" i="4"/>
  <c r="F6" i="4"/>
  <c r="F7" i="4"/>
  <c r="F8" i="4"/>
  <c r="F9" i="4"/>
  <c r="F3" i="4"/>
  <c r="I28" i="1"/>
  <c r="I34" i="1"/>
  <c r="L28" i="1"/>
  <c r="I40" i="1"/>
  <c r="O28" i="1"/>
  <c r="L34" i="1"/>
  <c r="O34" i="1"/>
  <c r="I46" i="1"/>
  <c r="L40" i="1"/>
  <c r="R28" i="1"/>
  <c r="O40" i="1"/>
  <c r="U28" i="1"/>
  <c r="I52" i="1"/>
  <c r="R34" i="1"/>
  <c r="L46" i="1"/>
  <c r="X28" i="1"/>
  <c r="R40" i="1"/>
  <c r="U34" i="1"/>
  <c r="L52" i="1"/>
  <c r="O46" i="1"/>
  <c r="AA28" i="1"/>
  <c r="U40" i="1"/>
  <c r="X34" i="1"/>
  <c r="O52" i="1"/>
  <c r="R46" i="1"/>
  <c r="U46" i="1"/>
  <c r="X40" i="1"/>
  <c r="AA34" i="1"/>
  <c r="R52" i="1"/>
  <c r="X46" i="1"/>
  <c r="U52" i="1"/>
  <c r="AA40" i="1"/>
  <c r="AA46" i="1"/>
  <c r="X52" i="1"/>
  <c r="AA52" i="1"/>
</calcChain>
</file>

<file path=xl/comments1.xml><?xml version="1.0" encoding="utf-8"?>
<comments xmlns="http://schemas.openxmlformats.org/spreadsheetml/2006/main">
  <authors>
    <author>電通</author>
  </authors>
  <commentList>
    <comment ref="D5" authorId="0">
      <text>
        <r>
          <rPr>
            <sz val="9"/>
            <color indexed="81"/>
            <rFont val="ＭＳ Ｐゴシック"/>
            <family val="3"/>
            <charset val="128"/>
          </rPr>
          <t>変更回数の表示箇所
進行表上部の目立つ箇所に記載する。</t>
        </r>
      </text>
    </comment>
    <comment ref="F5"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text>
        <r>
          <rPr>
            <sz val="9"/>
            <color indexed="81"/>
            <rFont val="ＭＳ Ｐゴシック"/>
            <family val="3"/>
            <charset val="128"/>
          </rPr>
          <t>契約No.
各放送局が独自に契約ごとに付すもので、必要に応じて記載する。</t>
        </r>
      </text>
    </comment>
    <comment ref="T7" authorId="0">
      <text>
        <r>
          <rPr>
            <sz val="9"/>
            <color indexed="81"/>
            <rFont val="ＭＳ Ｐゴシック"/>
            <family val="3"/>
            <charset val="128"/>
          </rPr>
          <t>ネット差し替え
ネット番組で、ネット差し替えの、有・無　を記載する。</t>
        </r>
      </text>
    </comment>
    <comment ref="V9" authorId="0">
      <text>
        <r>
          <rPr>
            <sz val="9"/>
            <color indexed="81"/>
            <rFont val="ＭＳ Ｐゴシック"/>
            <family val="3"/>
            <charset val="128"/>
          </rPr>
          <t>クリックすると、局選択画面に遷移します。</t>
        </r>
      </text>
    </comment>
    <comment ref="T10" authorId="0">
      <text>
        <r>
          <rPr>
            <sz val="9"/>
            <color indexed="81"/>
            <rFont val="ＭＳ Ｐゴシック"/>
            <family val="3"/>
            <charset val="128"/>
          </rPr>
          <t>局名が入りきらない場合は、フォントサイズを調整してください。</t>
        </r>
      </text>
    </comment>
    <comment ref="O11" authorId="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text>
        <r>
          <rPr>
            <sz val="9"/>
            <color indexed="81"/>
            <rFont val="ＭＳ Ｐゴシック"/>
            <family val="3"/>
            <charset val="128"/>
          </rPr>
          <t>放送時間
ＣＭ素材指示に該当する編成時間を記載する。</t>
        </r>
      </text>
    </comment>
    <comment ref="T14" authorId="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X1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Z19" authorId="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text>
        <r>
          <rPr>
            <sz val="9"/>
            <color indexed="81"/>
            <rFont val="ＭＳ Ｐゴシック"/>
            <family val="3"/>
            <charset val="128"/>
          </rPr>
          <t>搬入日
搬入状況欄の記載と連動して、必要に応じて記載する。</t>
        </r>
      </text>
    </comment>
    <comment ref="D28" authorId="0">
      <text>
        <r>
          <rPr>
            <sz val="9"/>
            <color indexed="81"/>
            <rFont val="ＭＳ Ｐゴシック"/>
            <family val="3"/>
            <charset val="128"/>
          </rPr>
          <t>ＣＭ枠
＜枠あり＞進行表で使用する。
ＣＭチャンス（前ＣＭ・後ＣＭ・ＣＣ・ＨＨ・①・②・・・等）や、O.A.時間を記載する。</t>
        </r>
      </text>
    </comment>
    <comment ref="D59" authorId="0">
      <text>
        <r>
          <rPr>
            <sz val="9"/>
            <color indexed="81"/>
            <rFont val="ＭＳ Ｐゴシック"/>
            <family val="3"/>
            <charset val="128"/>
          </rPr>
          <t>備考
特記事項がある場合に記載する。</t>
        </r>
      </text>
    </comment>
  </commentList>
</comments>
</file>

<file path=xl/comments2.xml><?xml version="1.0" encoding="utf-8"?>
<comments xmlns="http://schemas.openxmlformats.org/spreadsheetml/2006/main">
  <authors>
    <author>電通</author>
  </authors>
  <commentList>
    <comment ref="D5" authorId="0">
      <text>
        <r>
          <rPr>
            <sz val="9"/>
            <color indexed="81"/>
            <rFont val="ＭＳ Ｐゴシック"/>
            <family val="3"/>
            <charset val="128"/>
          </rPr>
          <t>変更回数の表示箇所
進行表上部の目立つ箇所に記載する。</t>
        </r>
      </text>
    </comment>
    <comment ref="F5"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text>
        <r>
          <rPr>
            <sz val="9"/>
            <color indexed="81"/>
            <rFont val="ＭＳ Ｐゴシック"/>
            <family val="3"/>
            <charset val="128"/>
          </rPr>
          <t>契約No.
各放送局が独自に契約ごとに付すもので、必要に応じて記載する。</t>
        </r>
      </text>
    </comment>
    <comment ref="T7" authorId="0">
      <text>
        <r>
          <rPr>
            <sz val="9"/>
            <color indexed="81"/>
            <rFont val="ＭＳ Ｐゴシック"/>
            <family val="3"/>
            <charset val="128"/>
          </rPr>
          <t>ネット差し替え
ネット番組で、ネット差し替えの、有・無　を記載する。</t>
        </r>
      </text>
    </comment>
    <comment ref="V9" authorId="0">
      <text>
        <r>
          <rPr>
            <sz val="9"/>
            <color indexed="81"/>
            <rFont val="ＭＳ Ｐゴシック"/>
            <family val="3"/>
            <charset val="128"/>
          </rPr>
          <t>クリックすると、局選択画面に遷移します。</t>
        </r>
      </text>
    </comment>
    <comment ref="T10" authorId="0">
      <text>
        <r>
          <rPr>
            <sz val="9"/>
            <color indexed="81"/>
            <rFont val="ＭＳ Ｐゴシック"/>
            <family val="3"/>
            <charset val="128"/>
          </rPr>
          <t>局名が入りきらない場合は、フォントサイズを調整してください。</t>
        </r>
      </text>
    </comment>
    <comment ref="O11" authorId="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text>
        <r>
          <rPr>
            <sz val="9"/>
            <color indexed="81"/>
            <rFont val="ＭＳ Ｐゴシック"/>
            <family val="3"/>
            <charset val="128"/>
          </rPr>
          <t>放送時間
ＣＭ素材指示に該当する編成時間を記載する。</t>
        </r>
      </text>
    </comment>
    <comment ref="T14" authorId="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X1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Z19" authorId="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text>
        <r>
          <rPr>
            <sz val="9"/>
            <color indexed="81"/>
            <rFont val="ＭＳ Ｐゴシック"/>
            <family val="3"/>
            <charset val="128"/>
          </rPr>
          <t>搬入日
搬入状況欄の記載と連動して、必要に応じて記載する。</t>
        </r>
      </text>
    </comment>
    <comment ref="D59" authorId="0">
      <text>
        <r>
          <rPr>
            <sz val="9"/>
            <color indexed="81"/>
            <rFont val="ＭＳ Ｐゴシック"/>
            <family val="3"/>
            <charset val="128"/>
          </rPr>
          <t>備考
特記事項がある場合に記載する。</t>
        </r>
      </text>
    </comment>
  </commentList>
</comments>
</file>

<file path=xl/comments3.xml><?xml version="1.0" encoding="utf-8"?>
<comments xmlns="http://schemas.openxmlformats.org/spreadsheetml/2006/main">
  <authors>
    <author>電通</author>
  </authors>
  <commentList>
    <comment ref="D3" authorId="0">
      <text>
        <r>
          <rPr>
            <sz val="9"/>
            <color indexed="81"/>
            <rFont val="ＭＳ Ｐゴシック"/>
            <family val="3"/>
            <charset val="128"/>
          </rPr>
          <t>変更回数の表示箇所
進行表上部の目立つ箇所に記載する。</t>
        </r>
      </text>
    </comment>
    <comment ref="E3"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J4" authorId="0">
      <text>
        <r>
          <rPr>
            <sz val="9"/>
            <color indexed="81"/>
            <rFont val="ＭＳ Ｐゴシック"/>
            <family val="3"/>
            <charset val="128"/>
          </rPr>
          <t>名称
「ラジオスポットＣＭ進行表」に統一し、その他の名称は使用しない。</t>
        </r>
      </text>
    </comment>
    <comment ref="E5" authorId="0">
      <text>
        <r>
          <rPr>
            <sz val="9"/>
            <color indexed="81"/>
            <rFont val="ＭＳ Ｐゴシック"/>
            <family val="3"/>
            <charset val="128"/>
          </rPr>
          <t>メニューから選択、または文字を入力してください。</t>
        </r>
      </text>
    </comment>
    <comment ref="P6" authorId="0">
      <text>
        <r>
          <rPr>
            <sz val="9"/>
            <color indexed="81"/>
            <rFont val="ＭＳ Ｐゴシック"/>
            <family val="3"/>
            <charset val="128"/>
          </rPr>
          <t>契約No.
各放送局が独自に契約ごとに付すもので、必要に応じて記載する。</t>
        </r>
      </text>
    </comment>
    <comment ref="D7" authorId="0">
      <text>
        <r>
          <rPr>
            <sz val="9"/>
            <color indexed="81"/>
            <rFont val="ＭＳ Ｐゴシック"/>
            <family val="3"/>
            <charset val="128"/>
          </rPr>
          <t>放送期間
各契約の放送期間を記載する。
または、進行表記載のＣＭ素材指示の使用日、または使用期間を記載する。</t>
        </r>
      </text>
    </comment>
    <comment ref="D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G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M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N9" authorId="0">
      <text>
        <r>
          <rPr>
            <sz val="9"/>
            <color indexed="81"/>
            <rFont val="ＭＳ Ｐゴシック"/>
            <family val="3"/>
            <charset val="128"/>
          </rPr>
          <t xml:space="preserve">搬入状況
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
</t>
        </r>
      </text>
    </comment>
    <comment ref="P9" authorId="0">
      <text>
        <r>
          <rPr>
            <sz val="9"/>
            <color indexed="81"/>
            <rFont val="ＭＳ Ｐゴシック"/>
            <family val="3"/>
            <charset val="128"/>
          </rPr>
          <t>搬入日
搬入状況欄の記載と連動して、必要に応じて記載する。</t>
        </r>
      </text>
    </comment>
    <comment ref="Q9" authorId="0">
      <text>
        <r>
          <rPr>
            <sz val="9"/>
            <color indexed="81"/>
            <rFont val="ＭＳ Ｐゴシック"/>
            <family val="3"/>
            <charset val="128"/>
          </rPr>
          <t>備考
特記事項がある場合に記載する。</t>
        </r>
      </text>
    </comment>
  </commentList>
</comments>
</file>

<file path=xl/sharedStrings.xml><?xml version="1.0" encoding="utf-8"?>
<sst xmlns="http://schemas.openxmlformats.org/spreadsheetml/2006/main" count="1639" uniqueCount="428">
  <si>
    <t>ラジオＣＭ進行表</t>
    <rPh sb="5" eb="7">
      <t>シンコウ</t>
    </rPh>
    <phoneticPr fontId="2"/>
  </si>
  <si>
    <t>契約№</t>
    <rPh sb="0" eb="2">
      <t>ケイヤク</t>
    </rPh>
    <phoneticPr fontId="2"/>
  </si>
  <si>
    <t>放送局</t>
  </si>
  <si>
    <t>番 組 名</t>
  </si>
  <si>
    <t>広 告 主</t>
  </si>
  <si>
    <t>秒</t>
    <rPh sb="0" eb="1">
      <t>ビョウ</t>
    </rPh>
    <phoneticPr fontId="2"/>
  </si>
  <si>
    <t>放送期間</t>
  </si>
  <si>
    <t>提供クレジット</t>
    <phoneticPr fontId="2"/>
  </si>
  <si>
    <t>放送時間</t>
    <phoneticPr fontId="2"/>
  </si>
  <si>
    <t>広告会社名：</t>
    <rPh sb="0" eb="2">
      <t>コウコク</t>
    </rPh>
    <rPh sb="2" eb="4">
      <t>ガイシャ</t>
    </rPh>
    <rPh sb="4" eb="5">
      <t>メイ</t>
    </rPh>
    <phoneticPr fontId="2"/>
  </si>
  <si>
    <t>　TEL：</t>
    <phoneticPr fontId="2"/>
  </si>
  <si>
    <t>担当：</t>
    <rPh sb="0" eb="2">
      <t>タントウ</t>
    </rPh>
    <phoneticPr fontId="2"/>
  </si>
  <si>
    <t>素材共通コード</t>
    <rPh sb="0" eb="2">
      <t>ソザイ</t>
    </rPh>
    <rPh sb="2" eb="4">
      <t>キョウツウ</t>
    </rPh>
    <phoneticPr fontId="2"/>
  </si>
  <si>
    <t>ＣＭ素材名</t>
    <rPh sb="2" eb="4">
      <t>ソザイ</t>
    </rPh>
    <rPh sb="4" eb="5">
      <t>メイ</t>
    </rPh>
    <phoneticPr fontId="2"/>
  </si>
  <si>
    <t>秒数</t>
    <phoneticPr fontId="2"/>
  </si>
  <si>
    <t>略号</t>
    <rPh sb="0" eb="2">
      <t>リャクゴウ</t>
    </rPh>
    <phoneticPr fontId="2"/>
  </si>
  <si>
    <t>種別</t>
    <rPh sb="0" eb="2">
      <t>シュベツ</t>
    </rPh>
    <phoneticPr fontId="2"/>
  </si>
  <si>
    <t>搬入状況</t>
    <rPh sb="0" eb="2">
      <t>ハンニュウ</t>
    </rPh>
    <rPh sb="2" eb="4">
      <t>ジョウキョウ</t>
    </rPh>
    <phoneticPr fontId="2"/>
  </si>
  <si>
    <t>搬入日</t>
    <rPh sb="0" eb="2">
      <t>ハンニュウ</t>
    </rPh>
    <rPh sb="2" eb="3">
      <t>ビ</t>
    </rPh>
    <phoneticPr fontId="2"/>
  </si>
  <si>
    <t>ＣＭ枠</t>
    <rPh sb="2" eb="3">
      <t>ワク</t>
    </rPh>
    <phoneticPr fontId="2"/>
  </si>
  <si>
    <t>秒数</t>
    <rPh sb="0" eb="1">
      <t>ビョウ</t>
    </rPh>
    <rPh sb="1" eb="2">
      <t>スウ</t>
    </rPh>
    <phoneticPr fontId="2"/>
  </si>
  <si>
    <t>　/　(火)</t>
    <rPh sb="4" eb="5">
      <t>ヒ</t>
    </rPh>
    <phoneticPr fontId="2"/>
  </si>
  <si>
    <t>　/　(水)</t>
    <rPh sb="4" eb="5">
      <t>ミズ</t>
    </rPh>
    <phoneticPr fontId="2"/>
  </si>
  <si>
    <t>　/　(金)</t>
    <rPh sb="4" eb="5">
      <t>キン</t>
    </rPh>
    <phoneticPr fontId="2"/>
  </si>
  <si>
    <t>　/　(土)</t>
    <rPh sb="4" eb="5">
      <t>ド</t>
    </rPh>
    <phoneticPr fontId="2"/>
  </si>
  <si>
    <t>　/　(日)</t>
    <rPh sb="4" eb="5">
      <t>ニチ</t>
    </rPh>
    <phoneticPr fontId="2"/>
  </si>
  <si>
    <t>備考</t>
    <rPh sb="0" eb="2">
      <t>ビコウ</t>
    </rPh>
    <phoneticPr fontId="2"/>
  </si>
  <si>
    <t>注：ラジオＣＭ進行表は２部搬入してください。</t>
    <rPh sb="7" eb="9">
      <t>シンコウ</t>
    </rPh>
    <phoneticPr fontId="2"/>
  </si>
  <si>
    <t>ラジオスポットＣＭ進行表</t>
    <rPh sb="9" eb="11">
      <t>シンコウ</t>
    </rPh>
    <rPh sb="11" eb="12">
      <t>ヒョウ</t>
    </rPh>
    <phoneticPr fontId="2"/>
  </si>
  <si>
    <t>PAGE</t>
    <phoneticPr fontId="2"/>
  </si>
  <si>
    <t>発行</t>
    <rPh sb="0" eb="2">
      <t>ハッコウ</t>
    </rPh>
    <phoneticPr fontId="2"/>
  </si>
  <si>
    <t>放送期間</t>
    <rPh sb="0" eb="1">
      <t>ホウ</t>
    </rPh>
    <rPh sb="1" eb="2">
      <t>ソウ</t>
    </rPh>
    <rPh sb="2" eb="4">
      <t>キカン</t>
    </rPh>
    <phoneticPr fontId="2"/>
  </si>
  <si>
    <t>広告会社</t>
    <rPh sb="0" eb="2">
      <t>コウコク</t>
    </rPh>
    <rPh sb="2" eb="4">
      <t>カイシャ</t>
    </rPh>
    <phoneticPr fontId="2"/>
  </si>
  <si>
    <t>TEL</t>
    <phoneticPr fontId="2"/>
  </si>
  <si>
    <t>担当</t>
    <rPh sb="0" eb="2">
      <t>タントウ</t>
    </rPh>
    <phoneticPr fontId="2"/>
  </si>
  <si>
    <t>ＣＭ素材名</t>
    <phoneticPr fontId="2"/>
  </si>
  <si>
    <t>搬入日</t>
    <rPh sb="0" eb="2">
      <t>ハンニュウ</t>
    </rPh>
    <rPh sb="2" eb="3">
      <t>ヒ</t>
    </rPh>
    <phoneticPr fontId="2"/>
  </si>
  <si>
    <t>放送時刻</t>
    <rPh sb="0" eb="2">
      <t>ホ</t>
    </rPh>
    <rPh sb="2" eb="4">
      <t>ジコク</t>
    </rPh>
    <phoneticPr fontId="2"/>
  </si>
  <si>
    <t>注：ラジオスポットＣＭ進行表は２部搬入してください。</t>
    <rPh sb="11" eb="13">
      <t>シンコウ</t>
    </rPh>
    <phoneticPr fontId="2"/>
  </si>
  <si>
    <t>スポット</t>
    <phoneticPr fontId="2"/>
  </si>
  <si>
    <t>ナイター</t>
    <phoneticPr fontId="2"/>
  </si>
  <si>
    <t>フリースポット</t>
    <phoneticPr fontId="2"/>
  </si>
  <si>
    <t>ネットスポット</t>
    <phoneticPr fontId="2"/>
  </si>
  <si>
    <t>時報</t>
    <rPh sb="0" eb="2">
      <t>ジホウ</t>
    </rPh>
    <phoneticPr fontId="2"/>
  </si>
  <si>
    <t>タイム</t>
    <phoneticPr fontId="2"/>
  </si>
  <si>
    <t>（</t>
    <phoneticPr fontId="2"/>
  </si>
  <si>
    <t>）</t>
    <phoneticPr fontId="2"/>
  </si>
  <si>
    <t>サブタイトル記載</t>
    <rPh sb="6" eb="8">
      <t>キサイ</t>
    </rPh>
    <phoneticPr fontId="2"/>
  </si>
  <si>
    <t>※その他、使用内容を記載してください</t>
    <rPh sb="3" eb="4">
      <t>タ</t>
    </rPh>
    <rPh sb="5" eb="7">
      <t>シヨウ</t>
    </rPh>
    <rPh sb="7" eb="9">
      <t>ナイヨウ</t>
    </rPh>
    <rPh sb="10" eb="12">
      <t>キサイ</t>
    </rPh>
    <phoneticPr fontId="2"/>
  </si>
  <si>
    <t>変更</t>
    <rPh sb="0" eb="2">
      <t>ヘンコウ</t>
    </rPh>
    <phoneticPr fontId="2"/>
  </si>
  <si>
    <t>改1</t>
    <rPh sb="0" eb="1">
      <t>アラタ</t>
    </rPh>
    <phoneticPr fontId="2"/>
  </si>
  <si>
    <t>改2</t>
    <rPh sb="0" eb="1">
      <t>アラタ</t>
    </rPh>
    <phoneticPr fontId="2"/>
  </si>
  <si>
    <t>改3</t>
    <rPh sb="0" eb="1">
      <t>アラタ</t>
    </rPh>
    <phoneticPr fontId="2"/>
  </si>
  <si>
    <t>改4</t>
    <rPh sb="0" eb="1">
      <t>アラタ</t>
    </rPh>
    <phoneticPr fontId="2"/>
  </si>
  <si>
    <t>改5</t>
    <rPh sb="0" eb="1">
      <t>アラタ</t>
    </rPh>
    <phoneticPr fontId="2"/>
  </si>
  <si>
    <t>改6</t>
    <rPh sb="0" eb="1">
      <t>アラタ</t>
    </rPh>
    <phoneticPr fontId="2"/>
  </si>
  <si>
    <t>改7</t>
    <rPh sb="0" eb="1">
      <t>アラタ</t>
    </rPh>
    <phoneticPr fontId="2"/>
  </si>
  <si>
    <t>改8</t>
    <rPh sb="0" eb="1">
      <t>アラタ</t>
    </rPh>
    <phoneticPr fontId="2"/>
  </si>
  <si>
    <t>改9</t>
    <rPh sb="0" eb="1">
      <t>アラタ</t>
    </rPh>
    <phoneticPr fontId="2"/>
  </si>
  <si>
    <t>改10</t>
    <rPh sb="0" eb="1">
      <t>アラタ</t>
    </rPh>
    <phoneticPr fontId="2"/>
  </si>
  <si>
    <t>変更内容</t>
    <rPh sb="0" eb="2">
      <t>ヘンコウ</t>
    </rPh>
    <rPh sb="2" eb="4">
      <t>ナイヨウ</t>
    </rPh>
    <phoneticPr fontId="2"/>
  </si>
  <si>
    <t>※その他、変更内容を記載してください</t>
    <rPh sb="3" eb="4">
      <t>タ</t>
    </rPh>
    <rPh sb="5" eb="7">
      <t>ヘンコウ</t>
    </rPh>
    <rPh sb="7" eb="9">
      <t>ナイヨウ</t>
    </rPh>
    <rPh sb="10" eb="12">
      <t>キサイ</t>
    </rPh>
    <phoneticPr fontId="2"/>
  </si>
  <si>
    <t>【追加】</t>
    <phoneticPr fontId="2"/>
  </si>
  <si>
    <t>【改案】</t>
    <phoneticPr fontId="2"/>
  </si>
  <si>
    <t>【移動】</t>
    <phoneticPr fontId="2"/>
  </si>
  <si>
    <t>【ＣＭ素材名 変更】</t>
    <phoneticPr fontId="2"/>
  </si>
  <si>
    <t>【素材指示 変更】</t>
    <phoneticPr fontId="2"/>
  </si>
  <si>
    <t>【ＡＣ 変更】</t>
    <phoneticPr fontId="2"/>
  </si>
  <si>
    <t>【日時 変更】</t>
    <phoneticPr fontId="2"/>
  </si>
  <si>
    <t>【略号 変更】</t>
    <phoneticPr fontId="2"/>
  </si>
  <si>
    <t>【番組名 変更】</t>
    <phoneticPr fontId="2"/>
  </si>
  <si>
    <t>※その他、変更回数を記載してください</t>
    <rPh sb="3" eb="4">
      <t>タ</t>
    </rPh>
    <rPh sb="5" eb="7">
      <t>ヘンコウ</t>
    </rPh>
    <rPh sb="7" eb="9">
      <t>カイスウ</t>
    </rPh>
    <rPh sb="10" eb="12">
      <t>キサイ</t>
    </rPh>
    <phoneticPr fontId="2"/>
  </si>
  <si>
    <t>発行</t>
    <rPh sb="0" eb="2">
      <t>ハッコウ</t>
    </rPh>
    <phoneticPr fontId="2"/>
  </si>
  <si>
    <t>ページ数</t>
    <rPh sb="3" eb="4">
      <t>スウ</t>
    </rPh>
    <phoneticPr fontId="2"/>
  </si>
  <si>
    <t>※その他、数を記載してください</t>
    <rPh sb="3" eb="4">
      <t>タ</t>
    </rPh>
    <rPh sb="5" eb="6">
      <t>カズ</t>
    </rPh>
    <rPh sb="7" eb="9">
      <t>キサイ</t>
    </rPh>
    <phoneticPr fontId="2"/>
  </si>
  <si>
    <t>発行日</t>
    <rPh sb="0" eb="3">
      <t>ハッコウビ</t>
    </rPh>
    <phoneticPr fontId="2"/>
  </si>
  <si>
    <t>　　　年　　月　　日</t>
    <rPh sb="3" eb="4">
      <t>ネン</t>
    </rPh>
    <rPh sb="6" eb="7">
      <t>ガツ</t>
    </rPh>
    <rPh sb="9" eb="10">
      <t>ニチ</t>
    </rPh>
    <phoneticPr fontId="2"/>
  </si>
  <si>
    <t>ネット差し替え</t>
    <rPh sb="3" eb="4">
      <t>サ</t>
    </rPh>
    <rPh sb="5" eb="6">
      <t>カ</t>
    </rPh>
    <phoneticPr fontId="2"/>
  </si>
  <si>
    <t>有　・　無</t>
  </si>
  <si>
    <t>提供 ＰＴ</t>
  </si>
  <si>
    <t>放送期間</t>
    <rPh sb="0" eb="2">
      <t>ホウソウ</t>
    </rPh>
    <rPh sb="2" eb="4">
      <t>キカン</t>
    </rPh>
    <phoneticPr fontId="2"/>
  </si>
  <si>
    <t>　　　年　　月　　日（　）</t>
    <rPh sb="3" eb="4">
      <t>ネン</t>
    </rPh>
    <rPh sb="6" eb="7">
      <t>ガツ</t>
    </rPh>
    <rPh sb="9" eb="10">
      <t>ニチ</t>
    </rPh>
    <phoneticPr fontId="2"/>
  </si>
  <si>
    <t>〜</t>
    <phoneticPr fontId="2"/>
  </si>
  <si>
    <t>時</t>
    <rPh sb="0" eb="1">
      <t>トキ</t>
    </rPh>
    <phoneticPr fontId="2"/>
  </si>
  <si>
    <t>分</t>
    <rPh sb="0" eb="1">
      <t>フン</t>
    </rPh>
    <phoneticPr fontId="2"/>
  </si>
  <si>
    <t>※他、記載してください</t>
    <rPh sb="1" eb="2">
      <t>ホカ</t>
    </rPh>
    <rPh sb="3" eb="5">
      <t>キサイ</t>
    </rPh>
    <phoneticPr fontId="2"/>
  </si>
  <si>
    <t>ＯＬ</t>
    <phoneticPr fontId="2"/>
  </si>
  <si>
    <t>ＭＯ</t>
    <phoneticPr fontId="2"/>
  </si>
  <si>
    <t>在</t>
    <rPh sb="0" eb="1">
      <t>ザイ</t>
    </rPh>
    <phoneticPr fontId="2"/>
  </si>
  <si>
    <t>送</t>
    <rPh sb="0" eb="1">
      <t>オク</t>
    </rPh>
    <phoneticPr fontId="2"/>
  </si>
  <si>
    <t>済</t>
    <rPh sb="0" eb="1">
      <t>ス</t>
    </rPh>
    <phoneticPr fontId="2"/>
  </si>
  <si>
    <t>廻</t>
    <rPh sb="0" eb="1">
      <t>マワ</t>
    </rPh>
    <phoneticPr fontId="2"/>
  </si>
  <si>
    <t>後送</t>
    <rPh sb="0" eb="1">
      <t>アト</t>
    </rPh>
    <rPh sb="1" eb="2">
      <t>オク</t>
    </rPh>
    <phoneticPr fontId="2"/>
  </si>
  <si>
    <t>局制作</t>
    <rPh sb="0" eb="1">
      <t>キョク</t>
    </rPh>
    <rPh sb="1" eb="3">
      <t>セイサク</t>
    </rPh>
    <phoneticPr fontId="2"/>
  </si>
  <si>
    <t>　/　(　)</t>
    <phoneticPr fontId="2"/>
  </si>
  <si>
    <t>　/　(月)</t>
    <phoneticPr fontId="2"/>
  </si>
  <si>
    <t>　/　(木)</t>
    <rPh sb="4" eb="5">
      <t>モク</t>
    </rPh>
    <phoneticPr fontId="2"/>
  </si>
  <si>
    <t>1 / 1</t>
    <phoneticPr fontId="2"/>
  </si>
  <si>
    <t>1 / 2</t>
    <phoneticPr fontId="2"/>
  </si>
  <si>
    <t>2 / 2</t>
    <phoneticPr fontId="2"/>
  </si>
  <si>
    <t>1 / 3</t>
    <phoneticPr fontId="2"/>
  </si>
  <si>
    <t>2 / 3</t>
    <phoneticPr fontId="2"/>
  </si>
  <si>
    <t>3 / 3</t>
    <phoneticPr fontId="2"/>
  </si>
  <si>
    <t>1 / 4</t>
    <phoneticPr fontId="2"/>
  </si>
  <si>
    <t>2 / 4</t>
    <phoneticPr fontId="2"/>
  </si>
  <si>
    <t>3 / 4</t>
    <phoneticPr fontId="2"/>
  </si>
  <si>
    <t>4 / 4</t>
    <phoneticPr fontId="2"/>
  </si>
  <si>
    <t>ＣＭ枠</t>
    <phoneticPr fontId="2"/>
  </si>
  <si>
    <t>ＣＭ①</t>
    <phoneticPr fontId="2"/>
  </si>
  <si>
    <t>ＣＭ②</t>
    <phoneticPr fontId="2"/>
  </si>
  <si>
    <t>ＣＭ③</t>
    <phoneticPr fontId="2"/>
  </si>
  <si>
    <t>ＣＭ④</t>
    <phoneticPr fontId="2"/>
  </si>
  <si>
    <t>前ＣＭ</t>
    <rPh sb="0" eb="1">
      <t>マエ</t>
    </rPh>
    <phoneticPr fontId="2"/>
  </si>
  <si>
    <t>中ＣＭ</t>
    <rPh sb="0" eb="1">
      <t>ナカ</t>
    </rPh>
    <phoneticPr fontId="2"/>
  </si>
  <si>
    <t>後ＣＭ</t>
    <rPh sb="0" eb="1">
      <t>アト</t>
    </rPh>
    <phoneticPr fontId="2"/>
  </si>
  <si>
    <t>ＨＨ</t>
    <phoneticPr fontId="2"/>
  </si>
  <si>
    <t>ＣＣ</t>
    <phoneticPr fontId="2"/>
  </si>
  <si>
    <t>※他、記載してください</t>
    <phoneticPr fontId="2"/>
  </si>
  <si>
    <t>枠あり日数</t>
    <rPh sb="0" eb="1">
      <t>ワク</t>
    </rPh>
    <rPh sb="3" eb="5">
      <t>ニッスウ</t>
    </rPh>
    <phoneticPr fontId="2"/>
  </si>
  <si>
    <t>枠あり開始日</t>
    <rPh sb="0" eb="1">
      <t>ワク</t>
    </rPh>
    <rPh sb="3" eb="5">
      <t>カイシ</t>
    </rPh>
    <phoneticPr fontId="2"/>
  </si>
  <si>
    <t>放送期間終了</t>
    <rPh sb="0" eb="2">
      <t>ホウソウ</t>
    </rPh>
    <rPh sb="2" eb="4">
      <t>キカン</t>
    </rPh>
    <rPh sb="4" eb="6">
      <t>シュウリョウ</t>
    </rPh>
    <phoneticPr fontId="2"/>
  </si>
  <si>
    <t>新規</t>
    <rPh sb="0" eb="2">
      <t>シンキ</t>
    </rPh>
    <phoneticPr fontId="2"/>
  </si>
  <si>
    <t>このシート内の情報は、通常は編集しないでください。</t>
    <rPh sb="5" eb="6">
      <t>ナイ</t>
    </rPh>
    <rPh sb="7" eb="9">
      <t>ジョウホウ</t>
    </rPh>
    <rPh sb="11" eb="13">
      <t>ツウジョウ</t>
    </rPh>
    <rPh sb="14" eb="16">
      <t>ヘンシュウ</t>
    </rPh>
    <phoneticPr fontId="2"/>
  </si>
  <si>
    <t>広 告 主</t>
    <rPh sb="0" eb="1">
      <t>ヒロシ</t>
    </rPh>
    <rPh sb="2" eb="3">
      <t>コク</t>
    </rPh>
    <rPh sb="4" eb="5">
      <t>オモ</t>
    </rPh>
    <phoneticPr fontId="2"/>
  </si>
  <si>
    <t>放 送 局</t>
    <rPh sb="0" eb="1">
      <t>ホウ</t>
    </rPh>
    <rPh sb="2" eb="3">
      <t>ソウ</t>
    </rPh>
    <rPh sb="4" eb="5">
      <t>キョク</t>
    </rPh>
    <phoneticPr fontId="2"/>
  </si>
  <si>
    <t>〜</t>
    <phoneticPr fontId="2"/>
  </si>
  <si>
    <t>放送期間終了SPOT</t>
    <rPh sb="0" eb="2">
      <t>ホウソウ</t>
    </rPh>
    <rPh sb="2" eb="4">
      <t>キカン</t>
    </rPh>
    <rPh sb="4" eb="6">
      <t>シュウリョウ</t>
    </rPh>
    <phoneticPr fontId="2"/>
  </si>
  <si>
    <t>放送期間終了枠なし</t>
    <rPh sb="0" eb="2">
      <t>ホウソウ</t>
    </rPh>
    <rPh sb="2" eb="4">
      <t>キカン</t>
    </rPh>
    <rPh sb="4" eb="6">
      <t>シュウリョウ</t>
    </rPh>
    <rPh sb="6" eb="7">
      <t>ワク</t>
    </rPh>
    <phoneticPr fontId="2"/>
  </si>
  <si>
    <t>　　　　月　　日（　）</t>
    <rPh sb="4" eb="5">
      <t>ガツ</t>
    </rPh>
    <rPh sb="7" eb="8">
      <t>ニチ</t>
    </rPh>
    <phoneticPr fontId="2"/>
  </si>
  <si>
    <t>SPOT開始日</t>
    <rPh sb="4" eb="6">
      <t>カイシ</t>
    </rPh>
    <phoneticPr fontId="2"/>
  </si>
  <si>
    <t>SPOT開始曜日</t>
    <rPh sb="4" eb="6">
      <t>カイシ</t>
    </rPh>
    <rPh sb="6" eb="8">
      <t>ヨウビ</t>
    </rPh>
    <phoneticPr fontId="2"/>
  </si>
  <si>
    <t>枠あり開始曜日</t>
    <rPh sb="0" eb="1">
      <t>ワク</t>
    </rPh>
    <rPh sb="3" eb="5">
      <t>カイシ</t>
    </rPh>
    <rPh sb="5" eb="7">
      <t>ヨウビ</t>
    </rPh>
    <phoneticPr fontId="2"/>
  </si>
  <si>
    <t>SPOT日数</t>
    <rPh sb="4" eb="6">
      <t>ニッスウ</t>
    </rPh>
    <phoneticPr fontId="2"/>
  </si>
  <si>
    <t>MAX日数</t>
    <rPh sb="3" eb="5">
      <t>ニッスウ</t>
    </rPh>
    <phoneticPr fontId="2"/>
  </si>
  <si>
    <t>表示可能日数</t>
    <rPh sb="0" eb="2">
      <t>ヒョウジ</t>
    </rPh>
    <rPh sb="2" eb="4">
      <t>カノウ</t>
    </rPh>
    <rPh sb="4" eb="6">
      <t>ニッスウ</t>
    </rPh>
    <phoneticPr fontId="2"/>
  </si>
  <si>
    <t>TBSラジオ</t>
  </si>
  <si>
    <t>文化放送</t>
  </si>
  <si>
    <t>ニッポン放送</t>
  </si>
  <si>
    <t>RFラジオ日本</t>
  </si>
  <si>
    <t>茨城放送</t>
  </si>
  <si>
    <t>栃木放送</t>
  </si>
  <si>
    <t>エフエム東京</t>
  </si>
  <si>
    <t>J－WAVE</t>
  </si>
  <si>
    <t>InterFM</t>
  </si>
  <si>
    <t>横浜エフエム放送</t>
  </si>
  <si>
    <t>ベイエフエム</t>
  </si>
  <si>
    <t>FM NACK５</t>
  </si>
  <si>
    <t>エフエム群馬</t>
  </si>
  <si>
    <t>エフエム栃木</t>
  </si>
  <si>
    <t>日経ラジオ社</t>
  </si>
  <si>
    <t>毎日放送</t>
  </si>
  <si>
    <t>朝日放送</t>
  </si>
  <si>
    <t>大阪放送</t>
  </si>
  <si>
    <t>ラジオ関西</t>
  </si>
  <si>
    <t>京都放送</t>
  </si>
  <si>
    <t>和歌山放送</t>
  </si>
  <si>
    <t>エフエム大阪</t>
  </si>
  <si>
    <t>FM802</t>
  </si>
  <si>
    <t>FM COCOLO</t>
  </si>
  <si>
    <t>兵庫エフエム放送</t>
  </si>
  <si>
    <t>エフエム京都</t>
  </si>
  <si>
    <t>エフエム滋賀</t>
  </si>
  <si>
    <t>CBCラジオ</t>
  </si>
  <si>
    <t>東海ラジオ放送</t>
  </si>
  <si>
    <t>岐阜放送</t>
  </si>
  <si>
    <t>エフエム愛知</t>
  </si>
  <si>
    <t>ZIP－FM</t>
  </si>
  <si>
    <t>Radio Neo</t>
  </si>
  <si>
    <t>エフエム岐阜</t>
  </si>
  <si>
    <t>三重エフエム放送</t>
  </si>
  <si>
    <t>RKB毎日放送</t>
  </si>
  <si>
    <t>九州朝日放送</t>
  </si>
  <si>
    <t>エフエム福岡</t>
  </si>
  <si>
    <t>CROSS FM</t>
  </si>
  <si>
    <t>ラブエフエム国際放送</t>
  </si>
  <si>
    <t>北海道放送</t>
  </si>
  <si>
    <t>エフエム北海道</t>
  </si>
  <si>
    <t>FMノースウエーブ</t>
  </si>
  <si>
    <t>東北放送</t>
  </si>
  <si>
    <t>青森放送</t>
  </si>
  <si>
    <t>IBC岩手放送</t>
  </si>
  <si>
    <t>秋田放送</t>
  </si>
  <si>
    <t>山形放送</t>
  </si>
  <si>
    <t>ラジオ福島</t>
  </si>
  <si>
    <t>エフエム仙台</t>
  </si>
  <si>
    <t>エフエム青森</t>
  </si>
  <si>
    <t>エフエム岩手</t>
  </si>
  <si>
    <t>エフエム秋田</t>
  </si>
  <si>
    <t>エフエム山形</t>
  </si>
  <si>
    <t>エフエム福島</t>
  </si>
  <si>
    <t>新潟放送</t>
  </si>
  <si>
    <t>信越放送</t>
  </si>
  <si>
    <t>山梨放送</t>
  </si>
  <si>
    <t>静岡放送</t>
  </si>
  <si>
    <t>北日本放送</t>
  </si>
  <si>
    <t>北陸放送</t>
  </si>
  <si>
    <t>福井放送</t>
  </si>
  <si>
    <t>エフエムラジオ新潟</t>
  </si>
  <si>
    <t>新潟県民エフエム放送</t>
  </si>
  <si>
    <t>長野エフエム放送</t>
  </si>
  <si>
    <t>エフエム富士</t>
  </si>
  <si>
    <t>静岡エフエム放送</t>
  </si>
  <si>
    <t>富山エフエム放送</t>
  </si>
  <si>
    <t>エフエム石川</t>
  </si>
  <si>
    <t>福井エフエム放送</t>
  </si>
  <si>
    <t>中国放送</t>
  </si>
  <si>
    <t>山陰放送</t>
  </si>
  <si>
    <t>山陽放送</t>
  </si>
  <si>
    <t>山口放送</t>
  </si>
  <si>
    <t>広島エフエム放送</t>
  </si>
  <si>
    <t>エフエム山陰</t>
  </si>
  <si>
    <t>岡山エフエム放送</t>
  </si>
  <si>
    <t>エフエム山口</t>
  </si>
  <si>
    <t>四国放送</t>
  </si>
  <si>
    <t>西日本放送</t>
  </si>
  <si>
    <t>南海放送</t>
  </si>
  <si>
    <t>高知放送</t>
  </si>
  <si>
    <t>エフエム徳島</t>
  </si>
  <si>
    <t>エフエム香川</t>
  </si>
  <si>
    <t>エフエム愛媛</t>
  </si>
  <si>
    <t>エフエム高知</t>
  </si>
  <si>
    <t>長崎放送</t>
  </si>
  <si>
    <t>熊本放送</t>
  </si>
  <si>
    <t>大分放送</t>
  </si>
  <si>
    <t>宮崎放送</t>
  </si>
  <si>
    <t>南日本放送</t>
  </si>
  <si>
    <t>琉球放送</t>
  </si>
  <si>
    <t>ラジオ沖縄</t>
  </si>
  <si>
    <t>エフエム佐賀</t>
  </si>
  <si>
    <t>エフエム長崎</t>
  </si>
  <si>
    <t>エフエム熊本</t>
  </si>
  <si>
    <t>エフエム大分</t>
  </si>
  <si>
    <t>エフエム宮崎</t>
  </si>
  <si>
    <t>エフエム鹿児島</t>
  </si>
  <si>
    <t>エフエム沖縄</t>
  </si>
  <si>
    <t>表示順</t>
    <rPh sb="0" eb="2">
      <t>ヒョウジ</t>
    </rPh>
    <rPh sb="2" eb="3">
      <t>ジュン</t>
    </rPh>
    <phoneticPr fontId="2"/>
  </si>
  <si>
    <t>局名</t>
    <rPh sb="0" eb="1">
      <t>キョク</t>
    </rPh>
    <rPh sb="1" eb="2">
      <t>メイ</t>
    </rPh>
    <phoneticPr fontId="2"/>
  </si>
  <si>
    <t>AM</t>
  </si>
  <si>
    <t>FM</t>
  </si>
  <si>
    <t>短波</t>
    <rPh sb="0" eb="2">
      <t>タンパ</t>
    </rPh>
    <phoneticPr fontId="2"/>
  </si>
  <si>
    <t>JRN</t>
  </si>
  <si>
    <t>NRN</t>
  </si>
  <si>
    <t>JFN</t>
  </si>
  <si>
    <t>JFL</t>
  </si>
  <si>
    <t/>
  </si>
  <si>
    <t>NBCラジオ佐賀</t>
  </si>
  <si>
    <t>九州地区</t>
    <rPh sb="0" eb="2">
      <t>キュウシュウ</t>
    </rPh>
    <rPh sb="2" eb="4">
      <t>チク</t>
    </rPh>
    <phoneticPr fontId="23"/>
  </si>
  <si>
    <t>|</t>
    <phoneticPr fontId="25"/>
  </si>
  <si>
    <t>四国地区</t>
    <rPh sb="0" eb="2">
      <t>シコク</t>
    </rPh>
    <rPh sb="2" eb="4">
      <t>チク</t>
    </rPh>
    <phoneticPr fontId="23"/>
  </si>
  <si>
    <t>|</t>
    <phoneticPr fontId="25"/>
  </si>
  <si>
    <t>中国地区</t>
    <rPh sb="0" eb="2">
      <t>チュウゴク</t>
    </rPh>
    <rPh sb="2" eb="4">
      <t>チク</t>
    </rPh>
    <phoneticPr fontId="23"/>
  </si>
  <si>
    <t>中部地区</t>
    <rPh sb="0" eb="2">
      <t>チュウブ</t>
    </rPh>
    <rPh sb="2" eb="4">
      <t>チク</t>
    </rPh>
    <phoneticPr fontId="23"/>
  </si>
  <si>
    <t>東北地区</t>
    <rPh sb="0" eb="2">
      <t>トウホク</t>
    </rPh>
    <rPh sb="2" eb="4">
      <t>チク</t>
    </rPh>
    <phoneticPr fontId="23"/>
  </si>
  <si>
    <t>北海道地区</t>
    <rPh sb="0" eb="3">
      <t>ホッカイドウ</t>
    </rPh>
    <rPh sb="3" eb="5">
      <t>チク</t>
    </rPh>
    <phoneticPr fontId="23"/>
  </si>
  <si>
    <t>福岡地区</t>
    <rPh sb="0" eb="2">
      <t>フクオカ</t>
    </rPh>
    <rPh sb="2" eb="4">
      <t>チク</t>
    </rPh>
    <phoneticPr fontId="23"/>
  </si>
  <si>
    <t>名古屋地区</t>
    <rPh sb="0" eb="3">
      <t>ナゴヤ</t>
    </rPh>
    <rPh sb="3" eb="5">
      <t>チク</t>
    </rPh>
    <phoneticPr fontId="23"/>
  </si>
  <si>
    <t>関西地区</t>
    <rPh sb="0" eb="2">
      <t>カンサイ</t>
    </rPh>
    <rPh sb="2" eb="4">
      <t>チク</t>
    </rPh>
    <phoneticPr fontId="23"/>
  </si>
  <si>
    <t>短波</t>
    <rPh sb="0" eb="2">
      <t>タンパ</t>
    </rPh>
    <phoneticPr fontId="23"/>
  </si>
  <si>
    <t>関東地区</t>
    <rPh sb="0" eb="2">
      <t>カントウ</t>
    </rPh>
    <rPh sb="2" eb="4">
      <t>チク</t>
    </rPh>
    <phoneticPr fontId="23"/>
  </si>
  <si>
    <t>地区</t>
    <rPh sb="0" eb="2">
      <t>チク</t>
    </rPh>
    <phoneticPr fontId="25"/>
  </si>
  <si>
    <t>関東</t>
    <rPh sb="0" eb="2">
      <t>カントウ</t>
    </rPh>
    <phoneticPr fontId="23"/>
  </si>
  <si>
    <t>関西</t>
    <rPh sb="0" eb="2">
      <t>カンサイ</t>
    </rPh>
    <phoneticPr fontId="23"/>
  </si>
  <si>
    <t>名古屋</t>
    <rPh sb="0" eb="3">
      <t>ナゴヤ</t>
    </rPh>
    <phoneticPr fontId="23"/>
  </si>
  <si>
    <t>福岡</t>
    <rPh sb="0" eb="2">
      <t>フクオカ</t>
    </rPh>
    <phoneticPr fontId="23"/>
  </si>
  <si>
    <t>北海道</t>
    <rPh sb="0" eb="3">
      <t>ホッカイドウ</t>
    </rPh>
    <phoneticPr fontId="23"/>
  </si>
  <si>
    <t>東北</t>
    <rPh sb="0" eb="2">
      <t>トウホク</t>
    </rPh>
    <phoneticPr fontId="23"/>
  </si>
  <si>
    <t>中部</t>
    <rPh sb="0" eb="2">
      <t>チュウブ</t>
    </rPh>
    <phoneticPr fontId="23"/>
  </si>
  <si>
    <t>中国</t>
    <rPh sb="0" eb="2">
      <t>チュウゴク</t>
    </rPh>
    <phoneticPr fontId="23"/>
  </si>
  <si>
    <t>四国</t>
    <rPh sb="0" eb="2">
      <t>シコク</t>
    </rPh>
    <phoneticPr fontId="23"/>
  </si>
  <si>
    <t>九州</t>
    <rPh sb="0" eb="2">
      <t>キュウシュウ</t>
    </rPh>
    <phoneticPr fontId="23"/>
  </si>
  <si>
    <t>カテゴリ</t>
    <phoneticPr fontId="25"/>
  </si>
  <si>
    <t>短波</t>
  </si>
  <si>
    <t>AM</t>
    <phoneticPr fontId="25"/>
  </si>
  <si>
    <t>地区カテゴリ内順</t>
    <rPh sb="0" eb="2">
      <t>チク</t>
    </rPh>
    <rPh sb="6" eb="7">
      <t>ナイ</t>
    </rPh>
    <rPh sb="7" eb="8">
      <t>ジュン</t>
    </rPh>
    <phoneticPr fontId="25"/>
  </si>
  <si>
    <t>枠あり局名</t>
    <rPh sb="0" eb="1">
      <t>ワク</t>
    </rPh>
    <rPh sb="3" eb="4">
      <t>キョク</t>
    </rPh>
    <rPh sb="4" eb="5">
      <t>メイ</t>
    </rPh>
    <phoneticPr fontId="2"/>
  </si>
  <si>
    <t>自動短縮</t>
    <rPh sb="0" eb="2">
      <t>ジドウ</t>
    </rPh>
    <rPh sb="2" eb="4">
      <t>タンシュク</t>
    </rPh>
    <phoneticPr fontId="2"/>
  </si>
  <si>
    <t>CCCコード</t>
    <phoneticPr fontId="2"/>
  </si>
  <si>
    <t>○</t>
  </si>
  <si>
    <t>局選択枠あり</t>
    <rPh sb="0" eb="1">
      <t>キョク</t>
    </rPh>
    <rPh sb="1" eb="3">
      <t>センタク</t>
    </rPh>
    <rPh sb="3" eb="4">
      <t>ワク</t>
    </rPh>
    <phoneticPr fontId="2"/>
  </si>
  <si>
    <t>AM枠あり</t>
    <phoneticPr fontId="2"/>
  </si>
  <si>
    <t>FM枠あり</t>
    <phoneticPr fontId="2"/>
  </si>
  <si>
    <t>全局枠あり</t>
    <rPh sb="0" eb="2">
      <t>ゼンキョク</t>
    </rPh>
    <phoneticPr fontId="2"/>
  </si>
  <si>
    <t>JRN枠あり</t>
    <phoneticPr fontId="2"/>
  </si>
  <si>
    <t>NRN枠あり</t>
    <phoneticPr fontId="2"/>
  </si>
  <si>
    <t>JFN枠あり</t>
    <phoneticPr fontId="2"/>
  </si>
  <si>
    <t>JFL枠あり</t>
    <phoneticPr fontId="2"/>
  </si>
  <si>
    <t>行数</t>
    <rPh sb="0" eb="2">
      <t>ギョウスウ</t>
    </rPh>
    <phoneticPr fontId="2"/>
  </si>
  <si>
    <t>枠あり局リスト</t>
    <rPh sb="0" eb="1">
      <t>ワク</t>
    </rPh>
    <rPh sb="3" eb="4">
      <t>キョク</t>
    </rPh>
    <phoneticPr fontId="2"/>
  </si>
  <si>
    <t>枠あり局数</t>
    <rPh sb="0" eb="1">
      <t>ワク</t>
    </rPh>
    <rPh sb="3" eb="4">
      <t>キョク</t>
    </rPh>
    <rPh sb="4" eb="5">
      <t>スウ</t>
    </rPh>
    <phoneticPr fontId="2"/>
  </si>
  <si>
    <t>枠あり局ONOFF</t>
    <rPh sb="0" eb="1">
      <t>ワク</t>
    </rPh>
    <rPh sb="3" eb="4">
      <t>キョク</t>
    </rPh>
    <phoneticPr fontId="2"/>
  </si>
  <si>
    <t>ＳＴＶラジオ</t>
    <phoneticPr fontId="2"/>
  </si>
  <si>
    <t>Y08C</t>
  </si>
  <si>
    <t>Y082</t>
  </si>
  <si>
    <t>Y084</t>
  </si>
  <si>
    <t>Y141</t>
  </si>
  <si>
    <t>Y111</t>
  </si>
  <si>
    <t>Y101</t>
  </si>
  <si>
    <t>Y089</t>
  </si>
  <si>
    <t>Y080</t>
  </si>
  <si>
    <t>Y08B</t>
  </si>
  <si>
    <t>Y143</t>
  </si>
  <si>
    <t>Y132</t>
  </si>
  <si>
    <t>Y122</t>
  </si>
  <si>
    <t>Y092</t>
  </si>
  <si>
    <t>Y102</t>
  </si>
  <si>
    <t>Y085</t>
  </si>
  <si>
    <t>Y271</t>
  </si>
  <si>
    <t>Y272</t>
  </si>
  <si>
    <t>Y273</t>
  </si>
  <si>
    <t>Y291</t>
  </si>
  <si>
    <t>Y261</t>
  </si>
  <si>
    <t>Y301</t>
  </si>
  <si>
    <t>Y276</t>
  </si>
  <si>
    <t>Y278</t>
  </si>
  <si>
    <t>Y280</t>
  </si>
  <si>
    <t>Y293</t>
  </si>
  <si>
    <t>Y262</t>
  </si>
  <si>
    <t>Y252</t>
  </si>
  <si>
    <t>05CM</t>
  </si>
  <si>
    <t>Y223</t>
  </si>
  <si>
    <t>Y231</t>
  </si>
  <si>
    <t>Y226</t>
  </si>
  <si>
    <t>Y228</t>
  </si>
  <si>
    <t>Y230</t>
  </si>
  <si>
    <t>Y233</t>
  </si>
  <si>
    <t>Y242</t>
  </si>
  <si>
    <t>Y401</t>
  </si>
  <si>
    <t>Y402</t>
  </si>
  <si>
    <t>Y405</t>
  </si>
  <si>
    <t>Y409</t>
  </si>
  <si>
    <t>Y520</t>
  </si>
  <si>
    <t>Y018</t>
  </si>
  <si>
    <t>Y011</t>
  </si>
  <si>
    <t>Y015</t>
  </si>
  <si>
    <t>Y017</t>
  </si>
  <si>
    <t>Y041</t>
  </si>
  <si>
    <t>Y021</t>
  </si>
  <si>
    <t>Y031</t>
  </si>
  <si>
    <t>Y051</t>
  </si>
  <si>
    <t>Y061</t>
  </si>
  <si>
    <t>Y071</t>
  </si>
  <si>
    <t>Y045</t>
  </si>
  <si>
    <t>Y023</t>
  </si>
  <si>
    <t>Y033</t>
  </si>
  <si>
    <t>Y053</t>
  </si>
  <si>
    <t>Y063</t>
  </si>
  <si>
    <t>Y076</t>
  </si>
  <si>
    <t>Y151</t>
  </si>
  <si>
    <t>Y161</t>
  </si>
  <si>
    <t>Y171</t>
  </si>
  <si>
    <t>Y181</t>
  </si>
  <si>
    <t>Y191</t>
  </si>
  <si>
    <t>Y201</t>
  </si>
  <si>
    <t>Y211</t>
  </si>
  <si>
    <t>Y155</t>
  </si>
  <si>
    <t>Y156</t>
  </si>
  <si>
    <t>Y164</t>
  </si>
  <si>
    <t>Y173</t>
  </si>
  <si>
    <t>Y185</t>
  </si>
  <si>
    <t>Y193</t>
  </si>
  <si>
    <t>Y204</t>
  </si>
  <si>
    <t>Y213</t>
  </si>
  <si>
    <t>Y341</t>
  </si>
  <si>
    <t>Y311</t>
  </si>
  <si>
    <t>Y331</t>
  </si>
  <si>
    <t>Y351</t>
  </si>
  <si>
    <t>Y345</t>
  </si>
  <si>
    <t>Y322</t>
  </si>
  <si>
    <t>Y334</t>
  </si>
  <si>
    <t>Y353</t>
  </si>
  <si>
    <t>Y361</t>
  </si>
  <si>
    <t>Y371</t>
  </si>
  <si>
    <t>Y381</t>
  </si>
  <si>
    <t>Y391</t>
  </si>
  <si>
    <t>Y362</t>
  </si>
  <si>
    <t>Y373</t>
  </si>
  <si>
    <t>Y383</t>
  </si>
  <si>
    <t>Y393</t>
  </si>
  <si>
    <t>Y426</t>
  </si>
  <si>
    <t>Y421</t>
  </si>
  <si>
    <t>Y431</t>
  </si>
  <si>
    <t>Y441</t>
  </si>
  <si>
    <t>Y451</t>
  </si>
  <si>
    <t>Y461</t>
  </si>
  <si>
    <t>Y471</t>
  </si>
  <si>
    <t>Y473</t>
  </si>
  <si>
    <t>Y412</t>
  </si>
  <si>
    <t>Y423</t>
  </si>
  <si>
    <t>Y434</t>
  </si>
  <si>
    <t>Y443</t>
  </si>
  <si>
    <t>Y453</t>
  </si>
  <si>
    <t>Y464</t>
  </si>
  <si>
    <t>Y474</t>
  </si>
  <si>
    <t>枠なし局名</t>
    <rPh sb="0" eb="1">
      <t>ワク</t>
    </rPh>
    <rPh sb="3" eb="4">
      <t>キョク</t>
    </rPh>
    <rPh sb="4" eb="5">
      <t>メイ</t>
    </rPh>
    <phoneticPr fontId="2"/>
  </si>
  <si>
    <t>局選択枠なし</t>
    <rPh sb="0" eb="1">
      <t>キョクセンタク2</t>
    </rPh>
    <phoneticPr fontId="2"/>
  </si>
  <si>
    <t>AM枠なし</t>
    <phoneticPr fontId="2"/>
  </si>
  <si>
    <t>FM枠なし</t>
    <phoneticPr fontId="2"/>
  </si>
  <si>
    <t>全局枠なし</t>
    <rPh sb="0" eb="2">
      <t>ゼンキョク5</t>
    </rPh>
    <phoneticPr fontId="2"/>
  </si>
  <si>
    <t>JRN枠なし</t>
    <phoneticPr fontId="2"/>
  </si>
  <si>
    <t>NRN枠なし</t>
    <phoneticPr fontId="2"/>
  </si>
  <si>
    <t>JFN枠なし</t>
    <phoneticPr fontId="2"/>
  </si>
  <si>
    <t>JFL枠なし</t>
    <phoneticPr fontId="2"/>
  </si>
  <si>
    <t>枠なし局ONOFF</t>
    <rPh sb="0" eb="1">
      <t>ワクキョク10</t>
    </rPh>
    <phoneticPr fontId="2"/>
  </si>
  <si>
    <t>枠なし局数</t>
    <rPh sb="0" eb="1">
      <t>ワク</t>
    </rPh>
    <rPh sb="3" eb="4">
      <t>キョク</t>
    </rPh>
    <rPh sb="4" eb="5">
      <t>スウ</t>
    </rPh>
    <phoneticPr fontId="2"/>
  </si>
  <si>
    <t>枠なし局リスト</t>
    <rPh sb="0" eb="1">
      <t>ワク</t>
    </rPh>
    <rPh sb="3" eb="4">
      <t>キョク</t>
    </rPh>
    <phoneticPr fontId="2"/>
  </si>
  <si>
    <t>枠あり局名：最終文字数</t>
    <rPh sb="0" eb="1">
      <t>ワク</t>
    </rPh>
    <rPh sb="3" eb="4">
      <t>キョク</t>
    </rPh>
    <rPh sb="4" eb="5">
      <t>メイ</t>
    </rPh>
    <rPh sb="6" eb="8">
      <t>サイシュウ</t>
    </rPh>
    <rPh sb="8" eb="11">
      <t>モジスウ</t>
    </rPh>
    <phoneticPr fontId="2"/>
  </si>
  <si>
    <t>枠なし局名：最終文字数</t>
    <rPh sb="0" eb="1">
      <t>ワク</t>
    </rPh>
    <rPh sb="3" eb="4">
      <t>キョク</t>
    </rPh>
    <rPh sb="4" eb="5">
      <t>メイ</t>
    </rPh>
    <rPh sb="6" eb="8">
      <t>サイシュウ</t>
    </rPh>
    <rPh sb="8" eb="11">
      <t>モジスウ</t>
    </rPh>
    <phoneticPr fontId="2"/>
  </si>
  <si>
    <t>この進行表フォーマットをお使いになる方へ</t>
    <rPh sb="2" eb="5">
      <t>シンコウヒョウ</t>
    </rPh>
    <rPh sb="13" eb="14">
      <t>ツカ</t>
    </rPh>
    <rPh sb="18" eb="19">
      <t>カタ</t>
    </rPh>
    <phoneticPr fontId="2"/>
  </si>
  <si>
    <t>・タイムの進行表(枠あり・枠なし）の提供クレジット入力エリアを縮小</t>
    <rPh sb="5" eb="8">
      <t>シンコウヒョウ</t>
    </rPh>
    <rPh sb="9" eb="10">
      <t>ワク</t>
    </rPh>
    <rPh sb="13" eb="14">
      <t>ワク</t>
    </rPh>
    <rPh sb="18" eb="20">
      <t>テイキョウ</t>
    </rPh>
    <rPh sb="25" eb="27">
      <t>ニュウリョク</t>
    </rPh>
    <rPh sb="31" eb="33">
      <t>シュクショウ</t>
    </rPh>
    <phoneticPr fontId="2"/>
  </si>
  <si>
    <t>・タイムの進行表(枠あり・枠なし）の放送局入力エリアを拡大</t>
    <rPh sb="5" eb="8">
      <t>シンコウヒョウ</t>
    </rPh>
    <rPh sb="9" eb="10">
      <t>ワク</t>
    </rPh>
    <rPh sb="13" eb="14">
      <t>ワク</t>
    </rPh>
    <rPh sb="18" eb="21">
      <t>ホウソウキョク</t>
    </rPh>
    <rPh sb="21" eb="23">
      <t>ニュウリョク</t>
    </rPh>
    <rPh sb="27" eb="29">
      <t>カクダイ</t>
    </rPh>
    <phoneticPr fontId="2"/>
  </si>
  <si>
    <t>・全帳票とも左上のラベルに、新規を追加</t>
    <rPh sb="1" eb="2">
      <t>ゼン</t>
    </rPh>
    <rPh sb="2" eb="4">
      <t>チョウヒョウ</t>
    </rPh>
    <rPh sb="6" eb="8">
      <t>ヒダリウエ</t>
    </rPh>
    <rPh sb="14" eb="16">
      <t>シンキ</t>
    </rPh>
    <rPh sb="17" eb="19">
      <t>ツイカ</t>
    </rPh>
    <phoneticPr fontId="2"/>
  </si>
  <si>
    <t>・タイムの進行表(枠あり・枠なし）の放送局入力エリアに局数を表示</t>
    <rPh sb="5" eb="8">
      <t>シンコウヒョウ</t>
    </rPh>
    <rPh sb="9" eb="10">
      <t>ワク</t>
    </rPh>
    <rPh sb="13" eb="14">
      <t>ワク</t>
    </rPh>
    <rPh sb="18" eb="21">
      <t>ホウソウキョク</t>
    </rPh>
    <rPh sb="21" eb="23">
      <t>ニュウリョク</t>
    </rPh>
    <rPh sb="27" eb="28">
      <t>キョク</t>
    </rPh>
    <rPh sb="28" eb="29">
      <t>スウ</t>
    </rPh>
    <rPh sb="30" eb="32">
      <t>ヒョウジ</t>
    </rPh>
    <phoneticPr fontId="2"/>
  </si>
  <si>
    <t>２．利用上の注意</t>
    <rPh sb="2" eb="5">
      <t>リヨウジョウ</t>
    </rPh>
    <rPh sb="6" eb="8">
      <t>チュウイ</t>
    </rPh>
    <phoneticPr fontId="2"/>
  </si>
  <si>
    <t>・このファイルは読み取り専用となっています。情報を入力して保存する際は別名で保存してください。</t>
    <rPh sb="8" eb="9">
      <t>ヨ</t>
    </rPh>
    <rPh sb="10" eb="11">
      <t>ト</t>
    </rPh>
    <rPh sb="12" eb="14">
      <t>センヨウ</t>
    </rPh>
    <rPh sb="22" eb="24">
      <t>ジョウホウ</t>
    </rPh>
    <rPh sb="25" eb="27">
      <t>ニュウリョク</t>
    </rPh>
    <rPh sb="29" eb="31">
      <t>ホゾン</t>
    </rPh>
    <rPh sb="33" eb="34">
      <t>サイ</t>
    </rPh>
    <rPh sb="35" eb="37">
      <t>ベツメイ</t>
    </rPh>
    <rPh sb="38" eb="40">
      <t>ホゾン</t>
    </rPh>
    <phoneticPr fontId="2"/>
  </si>
  <si>
    <t>・このファイルではシートのコピーはできません。ファイル自体をコピーして運用してください。</t>
    <rPh sb="27" eb="29">
      <t>ジタイ</t>
    </rPh>
    <rPh sb="35" eb="37">
      <t>ウンヨウ</t>
    </rPh>
    <phoneticPr fontId="2"/>
  </si>
  <si>
    <t>ラジオネットワーク</t>
    <phoneticPr fontId="2"/>
  </si>
  <si>
    <t>http://www.j-ba.or.jp/network/radio.html</t>
    <phoneticPr fontId="2"/>
  </si>
  <si>
    <t>なおPDF版に対し、このExcelファイル版では一部、運用向けに調整した箇所があります。</t>
    <rPh sb="5" eb="6">
      <t>ハン</t>
    </rPh>
    <rPh sb="7" eb="8">
      <t>タイ</t>
    </rPh>
    <rPh sb="21" eb="22">
      <t>バン</t>
    </rPh>
    <rPh sb="24" eb="26">
      <t>イチブ</t>
    </rPh>
    <rPh sb="27" eb="29">
      <t>ウンヨウ</t>
    </rPh>
    <rPh sb="29" eb="30">
      <t>ム</t>
    </rPh>
    <rPh sb="32" eb="34">
      <t>チョウセイ</t>
    </rPh>
    <rPh sb="36" eb="38">
      <t>カショ</t>
    </rPh>
    <phoneticPr fontId="2"/>
  </si>
  <si>
    <t>更新日：</t>
    <rPh sb="0" eb="3">
      <t>コウシンビ</t>
    </rPh>
    <phoneticPr fontId="2"/>
  </si>
  <si>
    <t>新規作成</t>
    <rPh sb="0" eb="2">
      <t>シンキ</t>
    </rPh>
    <rPh sb="2" eb="4">
      <t>サクセイ</t>
    </rPh>
    <phoneticPr fontId="2"/>
  </si>
  <si>
    <t>Ver1.0</t>
    <phoneticPr fontId="2"/>
  </si>
  <si>
    <t>・局選択画面に表示する放送局名は民放連ウェブサイトに記載の名称を使用しています。</t>
    <rPh sb="1" eb="2">
      <t>キョク</t>
    </rPh>
    <rPh sb="2" eb="4">
      <t>センタク</t>
    </rPh>
    <rPh sb="4" eb="6">
      <t>ガメン</t>
    </rPh>
    <rPh sb="7" eb="9">
      <t>ヒョウジ</t>
    </rPh>
    <rPh sb="11" eb="14">
      <t>ホウソウキョク</t>
    </rPh>
    <rPh sb="14" eb="15">
      <t>メイ</t>
    </rPh>
    <rPh sb="16" eb="19">
      <t>ミンポウレン</t>
    </rPh>
    <rPh sb="26" eb="28">
      <t>キサイ</t>
    </rPh>
    <rPh sb="29" eb="31">
      <t>メイショウ</t>
    </rPh>
    <rPh sb="32" eb="34">
      <t>シヨウ</t>
    </rPh>
    <phoneticPr fontId="2"/>
  </si>
  <si>
    <t>・全帳票とも右下に適用開始年月とVer、民放連ウェブサイトへのリンクを追加</t>
    <rPh sb="1" eb="2">
      <t>ゼン</t>
    </rPh>
    <rPh sb="2" eb="4">
      <t>チョウヒョウ</t>
    </rPh>
    <rPh sb="6" eb="8">
      <t>ミギシタ</t>
    </rPh>
    <rPh sb="9" eb="11">
      <t>テキヨウ</t>
    </rPh>
    <rPh sb="11" eb="13">
      <t>カイシ</t>
    </rPh>
    <rPh sb="13" eb="15">
      <t>ネンゲツ</t>
    </rPh>
    <rPh sb="20" eb="23">
      <t>ミンポウレン</t>
    </rPh>
    <rPh sb="35" eb="37">
      <t>ツイカ</t>
    </rPh>
    <phoneticPr fontId="2"/>
  </si>
  <si>
    <t>Ver1.01</t>
    <phoneticPr fontId="2"/>
  </si>
  <si>
    <t>スポット進行表を4週から5週に拡張、各表から種別列を削除</t>
    <rPh sb="4" eb="7">
      <t>シンコウヒョウ</t>
    </rPh>
    <rPh sb="9" eb="10">
      <t>シュウ</t>
    </rPh>
    <rPh sb="13" eb="14">
      <t>シュウ</t>
    </rPh>
    <rPh sb="15" eb="17">
      <t>カクチョウ</t>
    </rPh>
    <rPh sb="18" eb="20">
      <t>カクヒョウ</t>
    </rPh>
    <rPh sb="22" eb="24">
      <t>シュベツ</t>
    </rPh>
    <rPh sb="24" eb="25">
      <t>レツ</t>
    </rPh>
    <rPh sb="26" eb="28">
      <t>サクジョ</t>
    </rPh>
    <phoneticPr fontId="2"/>
  </si>
  <si>
    <t>2018年10月適用開始 (v1.01)</t>
    <phoneticPr fontId="2"/>
  </si>
  <si>
    <t>2018年10月適用開始 (v1.01)</t>
    <phoneticPr fontId="2"/>
  </si>
  <si>
    <t>１．このフォーマットは、ラシオＣＭ素材搬入基準【2018年3月改訂版】に対応したものです。</t>
    <rPh sb="17" eb="19">
      <t>ソザイ</t>
    </rPh>
    <rPh sb="19" eb="21">
      <t>ハンニュウ</t>
    </rPh>
    <rPh sb="21" eb="23">
      <t>キジュン</t>
    </rPh>
    <rPh sb="28" eb="29">
      <t>ネン</t>
    </rPh>
    <rPh sb="30" eb="31">
      <t>ガツ</t>
    </rPh>
    <rPh sb="31" eb="34">
      <t>カイテイバン</t>
    </rPh>
    <rPh sb="36" eb="38">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</si>
</sst>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m&quot;月&quot;d&quot;日&quot;&quot;(&quot;aaa&quot;)&quot;"/>
    <numFmt numFmtId="177" formatCode="yyyy&quot; 年　&quot;m&quot; 月　&quot;d&quot; 日&quot;;@"/>
    <numFmt numFmtId="178" formatCode="yyyy&quot; 年　&quot;m&quot; 月　&quot;d&quot; 日 &quot;&quot;(&quot;aaa&quot;)&quot;"/>
    <numFmt numFmtId="179" formatCode="m&quot; 月　&quot;d&quot; 日 &quot;&quot;(&quot;aaa&quot;)&quot;"/>
    <numFmt numFmtId="180" formatCode="m/d\(aaa\)"/>
    <numFmt numFmtId="181" formatCode="h:mm;@"/>
    <numFmt numFmtId="182" formatCode="m/d\ \(aaa\)"/>
  </numFmts>
  <fonts count="34">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6"/>
      <name val="ＭＳ ゴシック"/>
      <family val="3"/>
      <charset val="128"/>
    </font>
    <font>
      <b/>
      <u/>
      <sz val="16"/>
      <name val="ＭＳ ゴシック"/>
      <family val="3"/>
      <charset val="128"/>
    </font>
    <font>
      <b/>
      <sz val="12"/>
      <name val="ＭＳ ゴシック"/>
      <family val="3"/>
      <charset val="128"/>
    </font>
    <font>
      <sz val="11"/>
      <color rgb="FFFF0000"/>
      <name val="ＭＳ ゴシック"/>
      <family val="3"/>
      <charset val="128"/>
    </font>
    <font>
      <sz val="8"/>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24"/>
      <name val="HGS創英角ｺﾞｼｯｸUB"/>
      <family val="3"/>
      <charset val="128"/>
    </font>
    <font>
      <b/>
      <u/>
      <sz val="16"/>
      <color theme="1"/>
      <name val="ＭＳ ゴシック"/>
      <family val="3"/>
      <charset val="128"/>
    </font>
    <font>
      <sz val="11"/>
      <color theme="1"/>
      <name val="ＭＳ ゴシック"/>
      <family val="3"/>
      <charset val="128"/>
    </font>
    <font>
      <sz val="10"/>
      <color theme="1"/>
      <name val="ＭＳ ゴシック"/>
      <family val="3"/>
      <charset val="128"/>
    </font>
    <font>
      <sz val="9"/>
      <color indexed="81"/>
      <name val="ＭＳ Ｐゴシック"/>
      <family val="3"/>
      <charset val="128"/>
    </font>
    <font>
      <u/>
      <sz val="11"/>
      <color theme="10"/>
      <name val="ＭＳ Ｐゴシック"/>
      <family val="3"/>
      <charset val="128"/>
    </font>
    <font>
      <u/>
      <sz val="8"/>
      <color theme="10"/>
      <name val="ＭＳ ゴシック"/>
      <family val="3"/>
      <charset val="128"/>
    </font>
    <font>
      <sz val="11"/>
      <color theme="1"/>
      <name val="ＭＳ Ｐゴシック"/>
      <family val="2"/>
      <scheme val="minor"/>
    </font>
    <font>
      <sz val="11"/>
      <color rgb="FFFAFAFA"/>
      <name val="ＭＳ Ｐゴシック"/>
      <family val="2"/>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2"/>
      <scheme val="minor"/>
    </font>
    <font>
      <b/>
      <sz val="14"/>
      <color rgb="FF0994D0"/>
      <name val="メイリオ"/>
      <family val="3"/>
      <charset val="128"/>
    </font>
    <font>
      <sz val="6"/>
      <name val="ＭＳ Ｐゴシック"/>
      <family val="3"/>
      <charset val="128"/>
      <scheme val="minor"/>
    </font>
    <font>
      <sz val="11"/>
      <color rgb="FFEFEFEF"/>
      <name val="ＭＳ Ｐゴシック"/>
      <family val="2"/>
      <scheme val="minor"/>
    </font>
    <font>
      <sz val="11"/>
      <color rgb="FFEFEFEF"/>
      <name val="ＭＳ Ｐゴシック"/>
      <family val="3"/>
      <charset val="128"/>
      <scheme val="minor"/>
    </font>
    <font>
      <u/>
      <sz val="11"/>
      <color theme="10"/>
      <name val="ＭＳ Ｐゴシック"/>
      <family val="2"/>
      <scheme val="minor"/>
    </font>
    <font>
      <sz val="10.5"/>
      <name val="ＭＳ ゴシック"/>
      <family val="3"/>
      <charset val="128"/>
    </font>
    <font>
      <sz val="11"/>
      <color theme="10"/>
      <name val="ＭＳ Ｐゴシック"/>
      <family val="3"/>
      <charset val="128"/>
    </font>
    <font>
      <sz val="11"/>
      <color theme="0"/>
      <name val="ＭＳ Ｐゴシック"/>
      <family val="2"/>
      <scheme val="minor"/>
    </font>
    <font>
      <sz val="11"/>
      <name val="ＭＳ Ｐゴシック"/>
      <family val="3"/>
      <charset val="128"/>
      <scheme val="minor"/>
    </font>
    <font>
      <sz val="12"/>
      <name val="メイリオ"/>
      <family val="3"/>
      <charset val="128"/>
    </font>
  </fonts>
  <fills count="6">
    <fill>
      <patternFill patternType="none"/>
    </fill>
    <fill>
      <patternFill patternType="gray125"/>
    </fill>
    <fill>
      <patternFill patternType="solid">
        <fgColor theme="4"/>
        <bgColor indexed="64"/>
      </patternFill>
    </fill>
    <fill>
      <patternFill patternType="solid">
        <fgColor rgb="FFFAFAFA"/>
        <bgColor indexed="64"/>
      </patternFill>
    </fill>
    <fill>
      <patternFill patternType="solid">
        <fgColor rgb="FFEFEFEF"/>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rgb="FFD9D9D9"/>
      </right>
      <top/>
      <bottom style="thin">
        <color rgb="FFD9D9D9"/>
      </bottom>
      <diagonal/>
    </border>
    <border>
      <left/>
      <right/>
      <top/>
      <bottom style="thin">
        <color rgb="FFD9D9D9"/>
      </bottom>
      <diagonal/>
    </border>
    <border>
      <left style="thin">
        <color rgb="FFD9D9D9"/>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right style="thin">
        <color rgb="FFD9D9D9"/>
      </right>
      <top style="thin">
        <color rgb="FFD9D9D9"/>
      </top>
      <bottom/>
      <diagonal/>
    </border>
    <border>
      <left/>
      <right/>
      <top style="thin">
        <color rgb="FFD9D9D9"/>
      </top>
      <bottom/>
      <diagonal/>
    </border>
    <border>
      <left style="thin">
        <color rgb="FFD9D9D9"/>
      </left>
      <right/>
      <top style="thin">
        <color rgb="FFD9D9D9"/>
      </top>
      <bottom/>
      <diagonal/>
    </border>
  </borders>
  <cellStyleXfs count="4">
    <xf numFmtId="0" fontId="0" fillId="0" borderId="0"/>
    <xf numFmtId="0" fontId="17" fillId="0" borderId="0" applyNumberFormat="0" applyFill="0" applyBorder="0" applyAlignment="0" applyProtection="0"/>
    <xf numFmtId="0" fontId="19" fillId="0" borderId="0"/>
    <xf numFmtId="0" fontId="28" fillId="0" borderId="0" applyNumberFormat="0" applyFill="0" applyBorder="0" applyAlignment="0" applyProtection="0"/>
  </cellStyleXfs>
  <cellXfs count="318">
    <xf numFmtId="0" fontId="0" fillId="0" borderId="0" xfId="0"/>
    <xf numFmtId="0" fontId="1" fillId="0" borderId="0" xfId="0" applyFont="1"/>
    <xf numFmtId="0" fontId="1" fillId="0" borderId="0" xfId="0" applyFont="1" applyBorder="1"/>
    <xf numFmtId="0" fontId="7" fillId="0" borderId="0" xfId="0" applyFont="1" applyBorder="1"/>
    <xf numFmtId="0" fontId="1" fillId="0" borderId="0" xfId="0" applyFont="1" applyFill="1" applyBorder="1"/>
    <xf numFmtId="0" fontId="9" fillId="0" borderId="0" xfId="0" applyFont="1" applyFill="1" applyBorder="1" applyAlignment="1">
      <alignment horizontal="right"/>
    </xf>
    <xf numFmtId="32" fontId="1" fillId="0" borderId="0" xfId="0" applyNumberFormat="1" applyFont="1" applyFill="1" applyBorder="1"/>
    <xf numFmtId="0" fontId="8" fillId="0" borderId="0" xfId="0" applyFont="1" applyFill="1" applyBorder="1"/>
    <xf numFmtId="0" fontId="10" fillId="0" borderId="0" xfId="0" applyFont="1" applyFill="1" applyBorder="1"/>
    <xf numFmtId="0" fontId="8" fillId="0" borderId="0" xfId="0" applyFont="1" applyFill="1" applyBorder="1" applyAlignment="1"/>
    <xf numFmtId="176" fontId="3" fillId="0" borderId="0" xfId="0" applyNumberFormat="1" applyFont="1" applyFill="1" applyBorder="1" applyAlignment="1">
      <alignment horizontal="center"/>
    </xf>
    <xf numFmtId="0" fontId="1" fillId="0" borderId="0" xfId="0" applyFont="1" applyBorder="1" applyAlignment="1"/>
    <xf numFmtId="0" fontId="8" fillId="0" borderId="0" xfId="0" applyFont="1" applyBorder="1" applyAlignment="1">
      <alignment vertical="top"/>
    </xf>
    <xf numFmtId="0" fontId="3" fillId="0" borderId="0" xfId="0" applyFont="1" applyFill="1" applyBorder="1" applyAlignment="1">
      <alignment horizontal="center"/>
    </xf>
    <xf numFmtId="0" fontId="1" fillId="0" borderId="0" xfId="0" applyFont="1" applyBorder="1" applyAlignment="1">
      <alignment horizontal="center"/>
    </xf>
    <xf numFmtId="0" fontId="8" fillId="0" borderId="1" xfId="0" applyFont="1" applyFill="1" applyBorder="1" applyAlignment="1">
      <alignment horizontal="left"/>
    </xf>
    <xf numFmtId="0" fontId="3" fillId="0" borderId="0" xfId="0" applyFont="1" applyAlignment="1">
      <alignment horizontal="center" vertical="center"/>
    </xf>
    <xf numFmtId="0" fontId="3" fillId="0" borderId="7" xfId="0" applyNumberFormat="1" applyFont="1" applyFill="1" applyBorder="1" applyAlignment="1">
      <alignment vertical="center"/>
    </xf>
    <xf numFmtId="0" fontId="9" fillId="0" borderId="0" xfId="0" applyFont="1" applyAlignment="1">
      <alignment horizontal="center" vertical="center"/>
    </xf>
    <xf numFmtId="0" fontId="1" fillId="0" borderId="0" xfId="0" applyFont="1" applyBorder="1" applyAlignment="1">
      <alignment horizontal="center" vertical="center"/>
    </xf>
    <xf numFmtId="0" fontId="7" fillId="0" borderId="7" xfId="0" applyFont="1" applyBorder="1" applyAlignment="1">
      <alignment vertical="top"/>
    </xf>
    <xf numFmtId="0" fontId="7" fillId="0" borderId="0" xfId="0" applyFont="1" applyBorder="1" applyAlignment="1">
      <alignment vertical="top"/>
    </xf>
    <xf numFmtId="0" fontId="11" fillId="0" borderId="0" xfId="0" applyFont="1" applyBorder="1"/>
    <xf numFmtId="0" fontId="1" fillId="0" borderId="0" xfId="0" applyFont="1" applyBorder="1"/>
    <xf numFmtId="0" fontId="9" fillId="0" borderId="0" xfId="0" applyFont="1" applyBorder="1" applyAlignment="1">
      <alignment horizontal="center" vertical="center"/>
    </xf>
    <xf numFmtId="0" fontId="7" fillId="0" borderId="1" xfId="0" applyFont="1" applyBorder="1" applyAlignment="1">
      <alignment vertical="top"/>
    </xf>
    <xf numFmtId="0" fontId="3" fillId="0" borderId="0" xfId="0" applyFont="1" applyBorder="1" applyAlignment="1">
      <alignment horizontal="center" vertical="center"/>
    </xf>
    <xf numFmtId="0" fontId="1" fillId="0" borderId="0"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7" fillId="0" borderId="5" xfId="0" applyFont="1" applyBorder="1" applyAlignment="1">
      <alignment vertical="top"/>
    </xf>
    <xf numFmtId="0" fontId="7" fillId="0" borderId="8" xfId="0" applyFont="1" applyBorder="1" applyAlignment="1">
      <alignment vertical="top"/>
    </xf>
    <xf numFmtId="0" fontId="3" fillId="0" borderId="0" xfId="0" applyFont="1" applyFill="1" applyBorder="1" applyAlignment="1"/>
    <xf numFmtId="0" fontId="3" fillId="0" borderId="0" xfId="0" applyFont="1" applyFill="1" applyBorder="1" applyAlignment="1">
      <alignment horizontal="right"/>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3" fillId="0" borderId="0" xfId="0" applyNumberFormat="1" applyFont="1" applyFill="1" applyBorder="1" applyAlignment="1">
      <alignment vertical="center"/>
    </xf>
    <xf numFmtId="0" fontId="1" fillId="0" borderId="1" xfId="0" applyFont="1" applyBorder="1" applyAlignment="1"/>
    <xf numFmtId="0" fontId="1" fillId="0" borderId="0" xfId="0" applyFont="1" applyBorder="1" applyAlignment="1"/>
    <xf numFmtId="0" fontId="1" fillId="0" borderId="6" xfId="0" applyFont="1" applyBorder="1" applyAlignment="1"/>
    <xf numFmtId="0" fontId="1" fillId="0" borderId="1" xfId="0" applyFont="1" applyBorder="1"/>
    <xf numFmtId="0" fontId="1" fillId="0" borderId="0" xfId="0" applyFont="1" applyBorder="1" applyAlignment="1">
      <alignment horizontal="center"/>
    </xf>
    <xf numFmtId="0" fontId="1" fillId="0" borderId="7" xfId="0" applyFont="1" applyBorder="1" applyAlignment="1"/>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0" borderId="0" xfId="0" applyFont="1" applyBorder="1" applyAlignment="1"/>
    <xf numFmtId="0" fontId="3" fillId="0" borderId="0" xfId="0" applyFont="1" applyBorder="1" applyAlignment="1"/>
    <xf numFmtId="0" fontId="3" fillId="0" borderId="12" xfId="0" applyFont="1" applyBorder="1" applyAlignment="1">
      <alignment horizontal="center" vertical="center"/>
    </xf>
    <xf numFmtId="0" fontId="15" fillId="0" borderId="12" xfId="0" applyFont="1" applyBorder="1" applyAlignment="1">
      <alignment horizontal="center" vertical="center"/>
    </xf>
    <xf numFmtId="0" fontId="8" fillId="0" borderId="0" xfId="0" applyFont="1"/>
    <xf numFmtId="0" fontId="1" fillId="0" borderId="0" xfId="0" applyFont="1" applyAlignment="1">
      <alignment horizontal="center" vertical="center"/>
    </xf>
    <xf numFmtId="0" fontId="11" fillId="0" borderId="0" xfId="0" applyFont="1" applyBorder="1" applyAlignment="1">
      <alignment horizontal="right"/>
    </xf>
    <xf numFmtId="0" fontId="8" fillId="0" borderId="0" xfId="0" applyFont="1" applyBorder="1" applyAlignment="1">
      <alignment horizontal="right" vertical="center"/>
    </xf>
    <xf numFmtId="0" fontId="6" fillId="0" borderId="0" xfId="0" applyFont="1" applyBorder="1" applyAlignment="1"/>
    <xf numFmtId="0" fontId="3" fillId="0" borderId="1" xfId="0" applyFont="1" applyFill="1" applyBorder="1" applyAlignment="1">
      <alignment horizontal="right"/>
    </xf>
    <xf numFmtId="0" fontId="3" fillId="0" borderId="1" xfId="0" applyFont="1" applyFill="1" applyBorder="1" applyAlignment="1">
      <alignment horizontal="left"/>
    </xf>
    <xf numFmtId="177" fontId="0" fillId="0" borderId="0" xfId="0" applyNumberFormat="1"/>
    <xf numFmtId="0" fontId="1" fillId="0" borderId="1" xfId="0" applyFont="1" applyBorder="1" applyAlignment="1">
      <alignment horizontal="center"/>
    </xf>
    <xf numFmtId="0" fontId="0" fillId="0" borderId="0" xfId="0" applyAlignment="1">
      <alignment horizontal="right"/>
    </xf>
    <xf numFmtId="177" fontId="0" fillId="0" borderId="0" xfId="0" applyNumberFormat="1" applyAlignment="1">
      <alignment horizontal="right"/>
    </xf>
    <xf numFmtId="0" fontId="8" fillId="0" borderId="1" xfId="0" applyFont="1" applyFill="1" applyBorder="1" applyAlignment="1">
      <alignment horizontal="center" wrapText="1"/>
    </xf>
    <xf numFmtId="0" fontId="1" fillId="0" borderId="1" xfId="0" applyFont="1" applyBorder="1" applyAlignment="1">
      <alignment horizontal="right"/>
    </xf>
    <xf numFmtId="180" fontId="0" fillId="0" borderId="0" xfId="0" applyNumberFormat="1"/>
    <xf numFmtId="49" fontId="0" fillId="0" borderId="0" xfId="0" applyNumberFormat="1" applyAlignment="1"/>
    <xf numFmtId="0" fontId="0" fillId="0" borderId="0" xfId="0" applyNumberFormat="1"/>
    <xf numFmtId="14" fontId="0" fillId="0" borderId="0" xfId="0" applyNumberFormat="1"/>
    <xf numFmtId="0" fontId="0" fillId="0" borderId="0" xfId="0" applyAlignment="1">
      <alignment shrinkToFit="1"/>
    </xf>
    <xf numFmtId="0" fontId="0" fillId="0" borderId="0" xfId="0" applyAlignment="1">
      <alignment horizontal="right" shrinkToFit="1"/>
    </xf>
    <xf numFmtId="178" fontId="0" fillId="0" borderId="0" xfId="0" applyNumberFormat="1" applyAlignment="1">
      <alignment horizontal="right" shrinkToFit="1"/>
    </xf>
    <xf numFmtId="0" fontId="8" fillId="0" borderId="0" xfId="0" applyFont="1" applyFill="1" applyBorder="1" applyAlignment="1"/>
    <xf numFmtId="0" fontId="1" fillId="0" borderId="1" xfId="0" applyFont="1" applyBorder="1" applyAlignment="1"/>
    <xf numFmtId="0" fontId="1" fillId="0" borderId="0" xfId="0" applyFont="1" applyBorder="1" applyAlignment="1"/>
    <xf numFmtId="49" fontId="3" fillId="0" borderId="1" xfId="0" applyNumberFormat="1" applyFont="1" applyFill="1" applyBorder="1" applyAlignment="1"/>
    <xf numFmtId="49" fontId="1" fillId="0" borderId="1" xfId="0" applyNumberFormat="1" applyFont="1" applyBorder="1" applyAlignment="1"/>
    <xf numFmtId="0" fontId="3" fillId="0" borderId="2" xfId="0" applyFont="1" applyBorder="1" applyAlignment="1">
      <alignment horizontal="left" vertical="top"/>
    </xf>
    <xf numFmtId="0" fontId="1" fillId="0" borderId="7" xfId="0" applyFont="1" applyBorder="1" applyAlignment="1">
      <alignment horizontal="center"/>
    </xf>
    <xf numFmtId="0" fontId="0" fillId="0" borderId="12" xfId="0" applyBorder="1"/>
    <xf numFmtId="180" fontId="0" fillId="0" borderId="12" xfId="0" applyNumberFormat="1" applyBorder="1"/>
    <xf numFmtId="0" fontId="8" fillId="0" borderId="11" xfId="0" applyFont="1" applyFill="1" applyBorder="1" applyAlignment="1">
      <alignment horizontal="center" vertical="center"/>
    </xf>
    <xf numFmtId="0" fontId="1" fillId="0" borderId="1" xfId="0" applyFont="1" applyBorder="1" applyAlignment="1">
      <alignment horizontal="left"/>
    </xf>
    <xf numFmtId="0" fontId="0" fillId="0" borderId="20" xfId="0" applyNumberFormat="1" applyFill="1" applyBorder="1"/>
    <xf numFmtId="178" fontId="0" fillId="0" borderId="12" xfId="0" applyNumberFormat="1" applyBorder="1" applyAlignment="1">
      <alignment horizontal="right" shrinkToFit="1"/>
    </xf>
    <xf numFmtId="0" fontId="1" fillId="2" borderId="0" xfId="0" applyFont="1" applyFill="1"/>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xf numFmtId="0" fontId="1" fillId="0" borderId="4" xfId="0" applyFont="1" applyFill="1" applyBorder="1" applyAlignment="1">
      <alignment vertical="center"/>
    </xf>
    <xf numFmtId="0" fontId="1" fillId="0" borderId="5" xfId="0" applyFont="1" applyFill="1" applyBorder="1" applyAlignment="1"/>
    <xf numFmtId="0" fontId="1" fillId="0" borderId="0" xfId="0" applyFont="1" applyFill="1" applyBorder="1" applyAlignment="1"/>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5" xfId="0" applyFont="1" applyFill="1" applyBorder="1" applyAlignment="1">
      <alignment vertical="center" shrinkToFit="1"/>
    </xf>
    <xf numFmtId="0" fontId="1" fillId="0" borderId="0" xfId="0" applyFont="1" applyFill="1" applyBorder="1" applyAlignment="1">
      <alignment shrinkToFit="1"/>
    </xf>
    <xf numFmtId="0" fontId="1" fillId="0" borderId="5" xfId="0" applyFont="1" applyFill="1" applyBorder="1" applyAlignment="1">
      <alignment shrinkToFit="1"/>
    </xf>
    <xf numFmtId="0" fontId="1" fillId="0" borderId="8" xfId="0" applyFont="1" applyFill="1" applyBorder="1" applyAlignment="1"/>
    <xf numFmtId="0" fontId="1" fillId="0" borderId="1" xfId="0" applyFont="1" applyFill="1" applyBorder="1" applyAlignment="1"/>
    <xf numFmtId="0" fontId="1" fillId="0" borderId="1" xfId="0" applyFont="1" applyFill="1" applyBorder="1" applyAlignment="1">
      <alignment vertical="center"/>
    </xf>
    <xf numFmtId="0" fontId="1" fillId="0" borderId="9" xfId="0" applyFont="1" applyFill="1" applyBorder="1" applyAlignment="1">
      <alignment vertical="center"/>
    </xf>
    <xf numFmtId="0" fontId="1" fillId="0" borderId="1" xfId="0"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8" fillId="0" borderId="10" xfId="0" applyFont="1" applyFill="1" applyBorder="1" applyAlignment="1">
      <alignment horizontal="center" vertical="center"/>
    </xf>
    <xf numFmtId="0" fontId="8" fillId="0" borderId="16" xfId="0" applyFont="1" applyFill="1" applyBorder="1" applyAlignment="1">
      <alignment horizontal="center" vertical="center"/>
    </xf>
    <xf numFmtId="181" fontId="1" fillId="0" borderId="10" xfId="0" applyNumberFormat="1" applyFont="1" applyFill="1" applyBorder="1" applyAlignment="1">
      <alignment horizontal="center"/>
    </xf>
    <xf numFmtId="0" fontId="1" fillId="0" borderId="16" xfId="0" applyFont="1" applyFill="1" applyBorder="1" applyAlignment="1">
      <alignment horizontal="center"/>
    </xf>
    <xf numFmtId="0" fontId="1" fillId="0" borderId="11" xfId="0" applyFont="1" applyFill="1" applyBorder="1" applyAlignment="1">
      <alignment horizontal="center"/>
    </xf>
    <xf numFmtId="0" fontId="1" fillId="0" borderId="4" xfId="0" applyFont="1" applyFill="1" applyBorder="1" applyAlignment="1">
      <alignment horizontal="center"/>
    </xf>
    <xf numFmtId="0" fontId="1" fillId="0" borderId="12" xfId="0" applyFont="1" applyFill="1" applyBorder="1" applyAlignment="1">
      <alignment horizontal="center" vertical="center"/>
    </xf>
    <xf numFmtId="0" fontId="1" fillId="2" borderId="0" xfId="0" applyFont="1" applyFill="1" applyBorder="1"/>
    <xf numFmtId="0" fontId="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 fillId="0" borderId="3" xfId="0" applyFont="1" applyBorder="1" applyAlignment="1">
      <alignment horizontal="left"/>
    </xf>
    <xf numFmtId="0" fontId="1" fillId="0" borderId="4"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5" xfId="0" applyFont="1" applyBorder="1" applyAlignment="1">
      <alignment horizontal="left"/>
    </xf>
    <xf numFmtId="0" fontId="1" fillId="0" borderId="8" xfId="0" applyFont="1" applyBorder="1" applyAlignment="1">
      <alignment horizontal="left"/>
    </xf>
    <xf numFmtId="180" fontId="3" fillId="0" borderId="12" xfId="0" applyNumberFormat="1" applyFont="1" applyFill="1" applyBorder="1" applyAlignment="1">
      <alignment vertical="center" shrinkToFit="1"/>
    </xf>
    <xf numFmtId="0" fontId="19" fillId="0" borderId="0" xfId="2" applyAlignment="1">
      <alignment vertical="center"/>
    </xf>
    <xf numFmtId="0" fontId="19" fillId="0" borderId="0" xfId="2" applyAlignment="1">
      <alignment vertical="center" shrinkToFit="1"/>
    </xf>
    <xf numFmtId="0" fontId="19" fillId="0" borderId="0" xfId="2" applyAlignment="1">
      <alignment horizontal="left" vertical="center"/>
    </xf>
    <xf numFmtId="0" fontId="19" fillId="3" borderId="21" xfId="2" applyFill="1" applyBorder="1" applyAlignment="1">
      <alignment vertical="center" shrinkToFit="1"/>
    </xf>
    <xf numFmtId="0" fontId="19" fillId="3" borderId="22" xfId="2" applyFill="1" applyBorder="1" applyAlignment="1">
      <alignment vertical="center" shrinkToFit="1"/>
    </xf>
    <xf numFmtId="0" fontId="19" fillId="3" borderId="22" xfId="2" applyFill="1" applyBorder="1" applyAlignment="1">
      <alignment horizontal="left" vertical="center"/>
    </xf>
    <xf numFmtId="0" fontId="19" fillId="3" borderId="23" xfId="2" applyFill="1" applyBorder="1" applyAlignment="1">
      <alignment vertical="center" shrinkToFit="1"/>
    </xf>
    <xf numFmtId="0" fontId="19" fillId="3" borderId="24" xfId="2" applyFill="1" applyBorder="1" applyAlignment="1">
      <alignment vertical="center" shrinkToFit="1"/>
    </xf>
    <xf numFmtId="0" fontId="19" fillId="3" borderId="0" xfId="2" applyFill="1" applyBorder="1" applyAlignment="1">
      <alignment vertical="center" shrinkToFit="1"/>
    </xf>
    <xf numFmtId="0" fontId="20" fillId="3" borderId="0" xfId="2" applyFont="1" applyFill="1" applyBorder="1" applyAlignment="1">
      <alignment vertical="center" shrinkToFit="1"/>
    </xf>
    <xf numFmtId="0" fontId="19" fillId="0" borderId="25" xfId="2" applyFill="1" applyBorder="1" applyAlignment="1">
      <alignment horizontal="center" vertical="center" shrinkToFit="1"/>
    </xf>
    <xf numFmtId="0" fontId="19" fillId="3" borderId="0" xfId="2" applyFill="1" applyBorder="1" applyAlignment="1">
      <alignment horizontal="left" vertical="center" indent="1"/>
    </xf>
    <xf numFmtId="0" fontId="19" fillId="3" borderId="26" xfId="2" applyFill="1" applyBorder="1" applyAlignment="1">
      <alignment vertical="center" shrinkToFit="1"/>
    </xf>
    <xf numFmtId="0" fontId="19" fillId="3" borderId="0" xfId="2" applyFill="1" applyBorder="1" applyAlignment="1">
      <alignment horizontal="left" vertical="center"/>
    </xf>
    <xf numFmtId="0" fontId="19" fillId="3" borderId="24" xfId="2" applyFill="1" applyBorder="1" applyAlignment="1">
      <alignment vertical="center"/>
    </xf>
    <xf numFmtId="0" fontId="19" fillId="3" borderId="27" xfId="2" applyFill="1" applyBorder="1" applyAlignment="1">
      <alignment vertical="center"/>
    </xf>
    <xf numFmtId="0" fontId="19" fillId="3" borderId="28" xfId="2" applyFill="1" applyBorder="1" applyAlignment="1">
      <alignment vertical="center" shrinkToFit="1"/>
    </xf>
    <xf numFmtId="0" fontId="21" fillId="3" borderId="28" xfId="2" applyFont="1" applyFill="1" applyBorder="1" applyAlignment="1">
      <alignment vertical="center" shrinkToFit="1"/>
    </xf>
    <xf numFmtId="0" fontId="22" fillId="3" borderId="28" xfId="2" applyFont="1" applyFill="1" applyBorder="1" applyAlignment="1">
      <alignment horizontal="left" vertical="center"/>
    </xf>
    <xf numFmtId="0" fontId="24" fillId="3" borderId="29" xfId="2" applyFont="1" applyFill="1" applyBorder="1" applyAlignment="1">
      <alignment horizontal="right" vertical="center" shrinkToFit="1"/>
    </xf>
    <xf numFmtId="0" fontId="19" fillId="4" borderId="21" xfId="2" applyFill="1" applyBorder="1" applyAlignment="1">
      <alignment vertical="center" shrinkToFit="1"/>
    </xf>
    <xf numFmtId="0" fontId="19" fillId="4" borderId="22" xfId="2" applyFill="1" applyBorder="1" applyAlignment="1">
      <alignment vertical="center" shrinkToFit="1"/>
    </xf>
    <xf numFmtId="0" fontId="19" fillId="4" borderId="22" xfId="2" applyFill="1" applyBorder="1" applyAlignment="1">
      <alignment horizontal="left" vertical="center"/>
    </xf>
    <xf numFmtId="0" fontId="19" fillId="4" borderId="23" xfId="2" applyFill="1" applyBorder="1" applyAlignment="1">
      <alignment vertical="center" shrinkToFit="1"/>
    </xf>
    <xf numFmtId="0" fontId="19" fillId="4" borderId="24" xfId="2" applyFill="1" applyBorder="1" applyAlignment="1">
      <alignment vertical="center" shrinkToFit="1"/>
    </xf>
    <xf numFmtId="0" fontId="19" fillId="4" borderId="0" xfId="2" applyFill="1" applyBorder="1" applyAlignment="1">
      <alignment vertical="center" shrinkToFit="1"/>
    </xf>
    <xf numFmtId="0" fontId="26" fillId="4" borderId="0" xfId="2" applyFont="1" applyFill="1" applyBorder="1" applyAlignment="1">
      <alignment vertical="center" shrinkToFit="1"/>
    </xf>
    <xf numFmtId="0" fontId="19" fillId="4" borderId="0" xfId="2" applyFill="1" applyBorder="1" applyAlignment="1">
      <alignment horizontal="left" vertical="center" indent="1"/>
    </xf>
    <xf numFmtId="0" fontId="19" fillId="4" borderId="26" xfId="2" applyFill="1" applyBorder="1" applyAlignment="1">
      <alignment vertical="center" shrinkToFit="1"/>
    </xf>
    <xf numFmtId="0" fontId="19" fillId="4" borderId="0" xfId="2" applyFill="1" applyBorder="1" applyAlignment="1">
      <alignment horizontal="left" vertical="center"/>
    </xf>
    <xf numFmtId="0" fontId="19" fillId="4" borderId="28" xfId="2" applyFill="1" applyBorder="1" applyAlignment="1">
      <alignment vertical="center" shrinkToFit="1"/>
    </xf>
    <xf numFmtId="0" fontId="21" fillId="4" borderId="28" xfId="2" applyFont="1" applyFill="1" applyBorder="1" applyAlignment="1">
      <alignment vertical="center" shrinkToFit="1"/>
    </xf>
    <xf numFmtId="0" fontId="22" fillId="4" borderId="0" xfId="2" applyFont="1" applyFill="1" applyBorder="1" applyAlignment="1">
      <alignment horizontal="left" vertical="center"/>
    </xf>
    <xf numFmtId="0" fontId="24" fillId="4" borderId="29" xfId="2" applyFont="1" applyFill="1" applyBorder="1" applyAlignment="1">
      <alignment horizontal="right" vertical="center" shrinkToFit="1"/>
    </xf>
    <xf numFmtId="0" fontId="19" fillId="4" borderId="27" xfId="2" applyFill="1" applyBorder="1" applyAlignment="1">
      <alignment vertical="center" shrinkToFit="1"/>
    </xf>
    <xf numFmtId="0" fontId="22" fillId="4" borderId="28" xfId="2" applyFont="1" applyFill="1" applyBorder="1" applyAlignment="1">
      <alignment horizontal="left" vertical="center"/>
    </xf>
    <xf numFmtId="0" fontId="27" fillId="4" borderId="0" xfId="2" applyFont="1" applyFill="1" applyBorder="1" applyAlignment="1">
      <alignment vertical="center" shrinkToFit="1"/>
    </xf>
    <xf numFmtId="0" fontId="19" fillId="3" borderId="27" xfId="2" applyFill="1" applyBorder="1" applyAlignment="1">
      <alignment vertical="center" shrinkToFit="1"/>
    </xf>
    <xf numFmtId="0" fontId="0" fillId="0" borderId="0" xfId="0" applyAlignment="1">
      <alignment wrapText="1"/>
    </xf>
    <xf numFmtId="0" fontId="19" fillId="5" borderId="0" xfId="2" applyFill="1" applyAlignment="1">
      <alignment vertical="center" shrinkToFit="1"/>
    </xf>
    <xf numFmtId="0" fontId="19" fillId="5" borderId="0" xfId="2" applyFill="1" applyAlignment="1">
      <alignment horizontal="left" vertical="center"/>
    </xf>
    <xf numFmtId="0" fontId="19" fillId="5" borderId="0" xfId="2" applyFill="1" applyAlignment="1">
      <alignment vertical="center"/>
    </xf>
    <xf numFmtId="0" fontId="0" fillId="0" borderId="0" xfId="0" applyAlignment="1"/>
    <xf numFmtId="0" fontId="31" fillId="5" borderId="0" xfId="2" applyFont="1" applyFill="1" applyBorder="1" applyAlignment="1">
      <alignment vertical="center" shrinkToFit="1"/>
    </xf>
    <xf numFmtId="0" fontId="32" fillId="0" borderId="0" xfId="2" applyFont="1" applyFill="1" applyBorder="1" applyAlignment="1">
      <alignment horizontal="center" vertical="center" shrinkToFit="1"/>
    </xf>
    <xf numFmtId="0" fontId="19" fillId="5" borderId="0" xfId="2" applyFill="1" applyBorder="1" applyAlignment="1">
      <alignment vertical="center" shrinkToFit="1"/>
    </xf>
    <xf numFmtId="0" fontId="33" fillId="0" borderId="0" xfId="0" applyFont="1" applyAlignment="1">
      <alignment vertical="center"/>
    </xf>
    <xf numFmtId="0" fontId="17" fillId="0" borderId="0" xfId="1" applyAlignment="1">
      <alignment vertical="center"/>
    </xf>
    <xf numFmtId="31" fontId="33" fillId="0" borderId="0" xfId="0" applyNumberFormat="1" applyFont="1" applyAlignment="1">
      <alignment vertical="center"/>
    </xf>
    <xf numFmtId="0" fontId="8"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0" xfId="0" applyNumberFormat="1" applyFont="1" applyFill="1" applyBorder="1" applyAlignment="1">
      <alignment horizontal="left" vertical="center" shrinkToFit="1"/>
    </xf>
    <xf numFmtId="0" fontId="1" fillId="0" borderId="7" xfId="0" applyNumberFormat="1" applyFont="1" applyFill="1" applyBorder="1" applyAlignment="1">
      <alignment horizontal="left" vertical="center" shrinkToFit="1"/>
    </xf>
    <xf numFmtId="0" fontId="1" fillId="0" borderId="11" xfId="0" applyNumberFormat="1" applyFont="1" applyFill="1" applyBorder="1" applyAlignment="1">
      <alignment horizontal="left" vertical="center" shrinkToFit="1"/>
    </xf>
    <xf numFmtId="180" fontId="3" fillId="0" borderId="10" xfId="0" applyNumberFormat="1" applyFont="1" applyBorder="1" applyAlignment="1">
      <alignment horizontal="center" vertical="center" shrinkToFit="1"/>
    </xf>
    <xf numFmtId="180" fontId="3" fillId="0" borderId="11" xfId="0" applyNumberFormat="1" applyFont="1" applyBorder="1" applyAlignment="1">
      <alignment horizontal="center" vertical="center" shrinkToFi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NumberFormat="1" applyFont="1" applyFill="1" applyBorder="1" applyAlignment="1">
      <alignment horizontal="left" vertical="center" indent="1"/>
    </xf>
    <xf numFmtId="0" fontId="1" fillId="0" borderId="7" xfId="0" applyNumberFormat="1" applyFont="1" applyFill="1" applyBorder="1" applyAlignment="1">
      <alignment horizontal="left" vertical="center" indent="1"/>
    </xf>
    <xf numFmtId="0" fontId="1" fillId="0" borderId="11" xfId="0" applyNumberFormat="1" applyFont="1" applyFill="1" applyBorder="1" applyAlignment="1">
      <alignment horizontal="left" vertical="center" indent="1"/>
    </xf>
    <xf numFmtId="0" fontId="5" fillId="0" borderId="0" xfId="0" applyFont="1" applyFill="1" applyBorder="1" applyAlignment="1">
      <alignment horizontal="center"/>
    </xf>
    <xf numFmtId="0" fontId="4" fillId="0" borderId="0" xfId="0" applyFont="1" applyFill="1" applyBorder="1" applyAlignment="1">
      <alignment horizontal="left" vertical="center" shrinkToFit="1"/>
    </xf>
    <xf numFmtId="0" fontId="6" fillId="0" borderId="0" xfId="0" applyFont="1" applyBorder="1" applyAlignment="1">
      <alignment horizontal="center"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wrapText="1"/>
    </xf>
    <xf numFmtId="0" fontId="1" fillId="0" borderId="4" xfId="0" applyFont="1" applyBorder="1" applyAlignment="1">
      <alignment wrapText="1"/>
    </xf>
    <xf numFmtId="0" fontId="8" fillId="0" borderId="1" xfId="0" applyFont="1" applyBorder="1" applyAlignment="1">
      <alignment horizontal="left"/>
    </xf>
    <xf numFmtId="0" fontId="8" fillId="0" borderId="1" xfId="0" applyFont="1" applyBorder="1" applyAlignment="1">
      <alignment horizontal="left" shrinkToFit="1"/>
    </xf>
    <xf numFmtId="177" fontId="1" fillId="0" borderId="1" xfId="0" applyNumberFormat="1" applyFont="1" applyFill="1" applyBorder="1" applyAlignment="1">
      <alignment horizontal="center" shrinkToFit="1"/>
    </xf>
    <xf numFmtId="0" fontId="3" fillId="0" borderId="7" xfId="0" applyFont="1" applyBorder="1" applyAlignment="1">
      <alignment horizontal="center"/>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8" fillId="0" borderId="7" xfId="0" applyFont="1" applyFill="1" applyBorder="1" applyAlignment="1"/>
    <xf numFmtId="0" fontId="3" fillId="0" borderId="5"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8"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9" xfId="0" applyFont="1" applyBorder="1" applyAlignment="1">
      <alignment horizontal="left" vertical="top" wrapText="1" shrinkToFit="1"/>
    </xf>
    <xf numFmtId="0" fontId="8" fillId="0" borderId="1" xfId="0" applyFont="1" applyFill="1" applyBorder="1" applyAlignment="1"/>
    <xf numFmtId="0" fontId="1" fillId="0" borderId="1" xfId="0" quotePrefix="1" applyFont="1" applyFill="1" applyBorder="1" applyAlignment="1">
      <alignment horizontal="left" wrapText="1" shrinkToFit="1"/>
    </xf>
    <xf numFmtId="0" fontId="1" fillId="0" borderId="1" xfId="0" applyFont="1" applyFill="1" applyBorder="1" applyAlignment="1">
      <alignment horizontal="left" wrapText="1" shrinkToFit="1"/>
    </xf>
    <xf numFmtId="0" fontId="1" fillId="0" borderId="7" xfId="0" quotePrefix="1" applyFont="1" applyFill="1" applyBorder="1" applyAlignment="1">
      <alignment horizontal="left" wrapText="1" shrinkToFit="1"/>
    </xf>
    <xf numFmtId="0" fontId="1" fillId="0" borderId="7" xfId="0" applyFont="1" applyFill="1" applyBorder="1" applyAlignment="1">
      <alignment horizontal="left" wrapText="1" shrinkToFit="1"/>
    </xf>
    <xf numFmtId="0" fontId="9" fillId="0" borderId="7" xfId="0" applyFont="1" applyFill="1" applyBorder="1" applyAlignment="1">
      <alignment horizontal="center" shrinkToFit="1"/>
    </xf>
    <xf numFmtId="178" fontId="1" fillId="0" borderId="7" xfId="0" applyNumberFormat="1" applyFont="1" applyFill="1" applyBorder="1" applyAlignment="1">
      <alignment horizontal="center" shrinkToFit="1"/>
    </xf>
    <xf numFmtId="179" fontId="1" fillId="0" borderId="7" xfId="0" applyNumberFormat="1" applyFont="1" applyBorder="1" applyAlignment="1">
      <alignment horizontal="right"/>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0" xfId="0" applyFont="1" applyFill="1" applyBorder="1" applyAlignment="1"/>
    <xf numFmtId="0" fontId="8" fillId="0" borderId="1" xfId="0" applyFont="1" applyBorder="1" applyAlignment="1"/>
    <xf numFmtId="0" fontId="29" fillId="0" borderId="5" xfId="0" applyFont="1" applyBorder="1" applyAlignment="1">
      <alignment horizontal="left" vertical="top" wrapText="1"/>
    </xf>
    <xf numFmtId="0" fontId="29" fillId="0" borderId="0" xfId="0" applyFont="1" applyBorder="1" applyAlignment="1">
      <alignment horizontal="left" vertical="top" wrapText="1"/>
    </xf>
    <xf numFmtId="0" fontId="29" fillId="0" borderId="6" xfId="0" applyFont="1" applyBorder="1" applyAlignment="1">
      <alignment horizontal="left" vertical="top" wrapText="1"/>
    </xf>
    <xf numFmtId="0" fontId="29" fillId="0" borderId="8" xfId="0" applyFont="1" applyBorder="1" applyAlignment="1">
      <alignment horizontal="left" vertical="top" wrapText="1"/>
    </xf>
    <xf numFmtId="0" fontId="29" fillId="0" borderId="1" xfId="0" applyFont="1" applyBorder="1" applyAlignment="1">
      <alignment horizontal="left" vertical="top" wrapText="1"/>
    </xf>
    <xf numFmtId="0" fontId="29" fillId="0" borderId="9" xfId="0" applyFont="1" applyBorder="1" applyAlignment="1">
      <alignment horizontal="left" vertical="top" wrapText="1"/>
    </xf>
    <xf numFmtId="0" fontId="1" fillId="0" borderId="0" xfId="0" applyFont="1" applyFill="1" applyBorder="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wrapText="1"/>
    </xf>
    <xf numFmtId="180" fontId="1" fillId="0" borderId="2" xfId="0" applyNumberFormat="1" applyFont="1" applyBorder="1" applyAlignment="1">
      <alignment horizontal="center" vertical="center"/>
    </xf>
    <xf numFmtId="180" fontId="1" fillId="0" borderId="3" xfId="0" applyNumberFormat="1" applyFont="1" applyBorder="1" applyAlignment="1">
      <alignment horizontal="center" vertical="center"/>
    </xf>
    <xf numFmtId="180" fontId="1" fillId="0" borderId="4" xfId="0" applyNumberFormat="1" applyFont="1" applyBorder="1" applyAlignment="1">
      <alignment horizontal="center" vertical="center"/>
    </xf>
    <xf numFmtId="180" fontId="1" fillId="0" borderId="8" xfId="0" applyNumberFormat="1" applyFont="1" applyBorder="1" applyAlignment="1">
      <alignment horizontal="center" vertical="center"/>
    </xf>
    <xf numFmtId="180" fontId="1" fillId="0" borderId="1" xfId="0" applyNumberFormat="1" applyFont="1" applyBorder="1" applyAlignment="1">
      <alignment horizontal="center" vertical="center"/>
    </xf>
    <xf numFmtId="180" fontId="1" fillId="0" borderId="9" xfId="0" applyNumberFormat="1" applyFont="1" applyBorder="1" applyAlignment="1">
      <alignment horizontal="center" vertical="center"/>
    </xf>
    <xf numFmtId="20" fontId="1" fillId="0" borderId="2" xfId="0" applyNumberFormat="1" applyFont="1" applyBorder="1" applyAlignment="1">
      <alignment horizontal="center"/>
    </xf>
    <xf numFmtId="20" fontId="1" fillId="0" borderId="3" xfId="0" applyNumberFormat="1" applyFont="1" applyBorder="1" applyAlignment="1">
      <alignment horizontal="center"/>
    </xf>
    <xf numFmtId="20" fontId="1" fillId="0" borderId="4"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9" fillId="0" borderId="3" xfId="0" applyFont="1" applyBorder="1" applyAlignment="1">
      <alignment horizontal="center" vertic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13" xfId="0"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9" fillId="0" borderId="14" xfId="0" applyFont="1" applyBorder="1" applyAlignment="1">
      <alignment horizontal="center" vertical="center"/>
    </xf>
    <xf numFmtId="180" fontId="1" fillId="0" borderId="13" xfId="0" applyNumberFormat="1" applyFont="1" applyBorder="1" applyAlignment="1">
      <alignment horizontal="center" vertical="center"/>
    </xf>
    <xf numFmtId="180" fontId="1" fillId="0" borderId="14" xfId="0" applyNumberFormat="1" applyFont="1" applyBorder="1" applyAlignment="1">
      <alignment horizontal="center" vertical="center"/>
    </xf>
    <xf numFmtId="180" fontId="1" fillId="0" borderId="15" xfId="0" applyNumberFormat="1" applyFont="1" applyBorder="1" applyAlignment="1">
      <alignment horizontal="center" vertical="center"/>
    </xf>
    <xf numFmtId="0" fontId="1" fillId="0" borderId="17" xfId="0" applyFont="1" applyBorder="1" applyAlignment="1">
      <alignment horizontal="center"/>
    </xf>
    <xf numFmtId="0" fontId="1" fillId="0" borderId="19" xfId="0" applyFont="1" applyBorder="1" applyAlignment="1">
      <alignment horizontal="center"/>
    </xf>
    <xf numFmtId="0" fontId="1" fillId="0" borderId="18" xfId="0" applyFont="1" applyBorder="1" applyAlignment="1">
      <alignment horizontal="center"/>
    </xf>
    <xf numFmtId="0" fontId="9" fillId="0" borderId="17" xfId="0" applyFont="1" applyBorder="1" applyAlignment="1">
      <alignment horizontal="center"/>
    </xf>
    <xf numFmtId="0" fontId="9" fillId="0" borderId="19" xfId="0" applyFont="1" applyBorder="1" applyAlignment="1">
      <alignment horizontal="center"/>
    </xf>
    <xf numFmtId="0" fontId="9" fillId="0" borderId="18" xfId="0" applyFont="1" applyBorder="1" applyAlignment="1">
      <alignment horizontal="center"/>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4" xfId="0" applyFont="1" applyBorder="1" applyAlignment="1">
      <alignment horizontal="center" shrinkToFit="1"/>
    </xf>
    <xf numFmtId="0" fontId="1" fillId="0" borderId="5" xfId="0" applyFont="1" applyBorder="1" applyAlignment="1">
      <alignment horizontal="center" shrinkToFit="1"/>
    </xf>
    <xf numFmtId="0" fontId="1" fillId="0" borderId="0" xfId="0" applyFont="1" applyBorder="1" applyAlignment="1">
      <alignment horizontal="center" shrinkToFit="1"/>
    </xf>
    <xf numFmtId="0" fontId="1" fillId="0" borderId="6" xfId="0" applyFont="1" applyBorder="1" applyAlignment="1">
      <alignment horizontal="center" shrinkToFit="1"/>
    </xf>
    <xf numFmtId="0" fontId="1" fillId="0" borderId="17" xfId="0" applyFont="1" applyBorder="1" applyAlignment="1">
      <alignment horizontal="center" shrinkToFit="1"/>
    </xf>
    <xf numFmtId="0" fontId="1" fillId="0" borderId="19" xfId="0" applyFont="1" applyBorder="1" applyAlignment="1">
      <alignment horizontal="center" shrinkToFit="1"/>
    </xf>
    <xf numFmtId="0" fontId="1" fillId="0" borderId="18" xfId="0" applyFont="1" applyBorder="1" applyAlignment="1">
      <alignment horizontal="center" shrinkToFit="1"/>
    </xf>
    <xf numFmtId="0" fontId="1" fillId="0" borderId="3" xfId="0" applyFont="1" applyBorder="1" applyAlignment="1">
      <alignment horizontal="center"/>
    </xf>
    <xf numFmtId="0" fontId="18" fillId="0" borderId="0" xfId="1" applyFont="1" applyBorder="1" applyAlignment="1">
      <alignment horizontal="right" vertical="center"/>
    </xf>
    <xf numFmtId="0" fontId="3" fillId="0" borderId="1" xfId="0" applyFont="1" applyFill="1" applyBorder="1" applyAlignment="1">
      <alignment horizontal="center"/>
    </xf>
    <xf numFmtId="0" fontId="9" fillId="0" borderId="8" xfId="0" applyFont="1" applyBorder="1" applyAlignment="1">
      <alignment horizontal="center"/>
    </xf>
    <xf numFmtId="0" fontId="9" fillId="0" borderId="1" xfId="0" applyFont="1" applyBorder="1" applyAlignment="1">
      <alignment horizontal="center"/>
    </xf>
    <xf numFmtId="0" fontId="9" fillId="0" borderId="9" xfId="0" applyFont="1" applyBorder="1" applyAlignment="1">
      <alignment horizontal="center"/>
    </xf>
    <xf numFmtId="182" fontId="3" fillId="0" borderId="10"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182" fontId="3" fillId="0" borderId="11" xfId="0" applyNumberFormat="1" applyFont="1" applyFill="1" applyBorder="1" applyAlignment="1">
      <alignment horizontal="center" vertical="center"/>
    </xf>
    <xf numFmtId="178" fontId="1" fillId="0" borderId="7" xfId="0" applyNumberFormat="1" applyFont="1" applyBorder="1" applyAlignment="1">
      <alignment horizontal="center" shrinkToFit="1"/>
    </xf>
    <xf numFmtId="179" fontId="1" fillId="0" borderId="7" xfId="0" applyNumberFormat="1" applyFont="1" applyBorder="1" applyAlignment="1">
      <alignment horizont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Border="1" applyAlignment="1">
      <alignment horizontal="center"/>
    </xf>
    <xf numFmtId="0" fontId="14" fillId="0" borderId="0" xfId="0" applyFont="1" applyAlignment="1"/>
    <xf numFmtId="0" fontId="4" fillId="0" borderId="0" xfId="0" applyFont="1" applyFill="1" applyAlignment="1">
      <alignment horizontal="left" vertical="center" shrinkToFit="1"/>
    </xf>
    <xf numFmtId="0" fontId="1" fillId="0" borderId="1" xfId="0" applyFont="1" applyBorder="1" applyAlignment="1">
      <alignment horizontal="left"/>
    </xf>
    <xf numFmtId="177" fontId="3" fillId="0" borderId="1" xfId="0" applyNumberFormat="1" applyFont="1" applyFill="1" applyBorder="1" applyAlignment="1">
      <alignment shrinkToFit="1"/>
    </xf>
    <xf numFmtId="0" fontId="1" fillId="0" borderId="7" xfId="0" applyFont="1" applyBorder="1" applyAlignment="1">
      <alignment horizontal="left"/>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1" fillId="0" borderId="10" xfId="0" applyFont="1" applyFill="1" applyBorder="1" applyAlignment="1">
      <alignment horizontal="left" vertical="center" wrapText="1" shrinkToFit="1"/>
    </xf>
    <xf numFmtId="0" fontId="11" fillId="0" borderId="7"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1" fillId="0" borderId="10" xfId="0" applyFont="1" applyFill="1" applyBorder="1" applyAlignment="1">
      <alignment horizontal="left" vertical="center" indent="1"/>
    </xf>
    <xf numFmtId="0" fontId="1" fillId="0" borderId="7" xfId="0" applyFont="1" applyFill="1" applyBorder="1" applyAlignment="1">
      <alignment horizontal="left" vertical="center" indent="1"/>
    </xf>
    <xf numFmtId="0" fontId="1" fillId="0" borderId="11" xfId="0" applyFont="1" applyFill="1" applyBorder="1" applyAlignment="1">
      <alignment horizontal="left" vertical="center" indent="1"/>
    </xf>
    <xf numFmtId="0" fontId="11" fillId="0" borderId="1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1" xfId="0" applyFont="1" applyFill="1" applyBorder="1" applyAlignment="1">
      <alignment horizontal="left" vertical="center" wrapText="1"/>
    </xf>
  </cellXfs>
  <cellStyles count="4">
    <cellStyle name="Hyperlink" xfId="3"/>
    <cellStyle name="ハイパーリンク" xfId="1" builtinId="8"/>
    <cellStyle name="標準" xfId="0" builtinId="0"/>
    <cellStyle name="標準 2" xfId="2"/>
  </cellStyles>
  <dxfs count="29">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
      <fill>
        <patternFill>
          <bgColor rgb="FFFFFF00"/>
        </patternFill>
      </fill>
    </dxf>
    <dxf>
      <fill>
        <patternFill>
          <bgColor rgb="FFFFFF00"/>
        </patternFill>
      </fill>
    </dxf>
  </dxfs>
  <tableStyles count="0" defaultTableStyle="TableStyleMedium2" defaultPivotStyle="PivotStyleLight16"/>
  <colors>
    <mruColors>
      <color rgb="FF818181"/>
      <color rgb="FFD9D9D9"/>
      <color rgb="FF5BC0DE"/>
      <color rgb="FF059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E6" lockText="1" noThreeD="1"/>
</file>

<file path=xl/ctrlProps/ctrlProp10.xml><?xml version="1.0" encoding="utf-8"?>
<formControlPr xmlns="http://schemas.microsoft.com/office/spreadsheetml/2009/9/main" objectType="CheckBox" fmlaLink="E8" lockText="1" noThreeD="1"/>
</file>

<file path=xl/ctrlProps/ctrlProp100.xml><?xml version="1.0" encoding="utf-8"?>
<formControlPr xmlns="http://schemas.microsoft.com/office/spreadsheetml/2009/9/main" objectType="CheckBox" fmlaLink="K44" lockText="1" noThreeD="1"/>
</file>

<file path=xl/ctrlProps/ctrlProp101.xml><?xml version="1.0" encoding="utf-8"?>
<formControlPr xmlns="http://schemas.microsoft.com/office/spreadsheetml/2009/9/main" objectType="CheckBox" fmlaLink="M44" lockText="1" noThreeD="1"/>
</file>

<file path=xl/ctrlProps/ctrlProp102.xml><?xml version="1.0" encoding="utf-8"?>
<formControlPr xmlns="http://schemas.microsoft.com/office/spreadsheetml/2009/9/main" objectType="CheckBox" fmlaLink="O44" lockText="1" noThreeD="1"/>
</file>

<file path=xl/ctrlProps/ctrlProp103.xml><?xml version="1.0" encoding="utf-8"?>
<formControlPr xmlns="http://schemas.microsoft.com/office/spreadsheetml/2009/9/main" objectType="CheckBox" fmlaLink="G6" lockText="1" noThreeD="1"/>
</file>

<file path=xl/ctrlProps/ctrlProp104.xml><?xml version="1.0" encoding="utf-8"?>
<formControlPr xmlns="http://schemas.microsoft.com/office/spreadsheetml/2009/9/main" objectType="CheckBox" fmlaLink="I6" lockText="1" noThreeD="1"/>
</file>

<file path=xl/ctrlProps/ctrlProp105.xml><?xml version="1.0" encoding="utf-8"?>
<formControlPr xmlns="http://schemas.microsoft.com/office/spreadsheetml/2009/9/main" objectType="CheckBox" fmlaLink="K6" lockText="1" noThreeD="1"/>
</file>

<file path=xl/ctrlProps/ctrlProp106.xml><?xml version="1.0" encoding="utf-8"?>
<formControlPr xmlns="http://schemas.microsoft.com/office/spreadsheetml/2009/9/main" objectType="CheckBox" fmlaLink="M6" lockText="1" noThreeD="1"/>
</file>

<file path=xl/ctrlProps/ctrlProp107.xml><?xml version="1.0" encoding="utf-8"?>
<formControlPr xmlns="http://schemas.microsoft.com/office/spreadsheetml/2009/9/main" objectType="CheckBox" fmlaLink="O6" lockText="1" noThreeD="1"/>
</file>

<file path=xl/ctrlProps/ctrlProp108.xml><?xml version="1.0" encoding="utf-8"?>
<formControlPr xmlns="http://schemas.microsoft.com/office/spreadsheetml/2009/9/main" objectType="CheckBox" fmlaLink="E6" lockText="1" noThreeD="1"/>
</file>

<file path=xl/ctrlProps/ctrlProp109.xml><?xml version="1.0" encoding="utf-8"?>
<formControlPr xmlns="http://schemas.microsoft.com/office/spreadsheetml/2009/9/main" objectType="CheckBox" fmlaLink="G6" lockText="1" noThreeD="1"/>
</file>

<file path=xl/ctrlProps/ctrlProp11.xml><?xml version="1.0" encoding="utf-8"?>
<formControlPr xmlns="http://schemas.microsoft.com/office/spreadsheetml/2009/9/main" objectType="CheckBox" fmlaLink="G8" lockText="1" noThreeD="1"/>
</file>

<file path=xl/ctrlProps/ctrlProp110.xml><?xml version="1.0" encoding="utf-8"?>
<formControlPr xmlns="http://schemas.microsoft.com/office/spreadsheetml/2009/9/main" objectType="CheckBox" fmlaLink="I6" lockText="1" noThreeD="1"/>
</file>

<file path=xl/ctrlProps/ctrlProp111.xml><?xml version="1.0" encoding="utf-8"?>
<formControlPr xmlns="http://schemas.microsoft.com/office/spreadsheetml/2009/9/main" objectType="CheckBox" fmlaLink="K6" lockText="1" noThreeD="1"/>
</file>

<file path=xl/ctrlProps/ctrlProp112.xml><?xml version="1.0" encoding="utf-8"?>
<formControlPr xmlns="http://schemas.microsoft.com/office/spreadsheetml/2009/9/main" objectType="CheckBox" fmlaLink="M6" lockText="1" noThreeD="1"/>
</file>

<file path=xl/ctrlProps/ctrlProp113.xml><?xml version="1.0" encoding="utf-8"?>
<formControlPr xmlns="http://schemas.microsoft.com/office/spreadsheetml/2009/9/main" objectType="CheckBox" fmlaLink="O6" lockText="1" noThreeD="1"/>
</file>

<file path=xl/ctrlProps/ctrlProp114.xml><?xml version="1.0" encoding="utf-8"?>
<formControlPr xmlns="http://schemas.microsoft.com/office/spreadsheetml/2009/9/main" objectType="CheckBox" fmlaLink="Q8" lockText="1" noThreeD="1"/>
</file>

<file path=xl/ctrlProps/ctrlProp115.xml><?xml version="1.0" encoding="utf-8"?>
<formControlPr xmlns="http://schemas.microsoft.com/office/spreadsheetml/2009/9/main" objectType="CheckBox" fmlaLink="S8" lockText="1" noThreeD="1"/>
</file>

<file path=xl/ctrlProps/ctrlProp116.xml><?xml version="1.0" encoding="utf-8"?>
<formControlPr xmlns="http://schemas.microsoft.com/office/spreadsheetml/2009/9/main" objectType="CheckBox" fmlaLink="E10" lockText="1" noThreeD="1"/>
</file>

<file path=xl/ctrlProps/ctrlProp117.xml><?xml version="1.0" encoding="utf-8"?>
<formControlPr xmlns="http://schemas.microsoft.com/office/spreadsheetml/2009/9/main" objectType="CheckBox" fmlaLink="E8" lockText="1" noThreeD="1"/>
</file>

<file path=xl/ctrlProps/ctrlProp118.xml><?xml version="1.0" encoding="utf-8"?>
<formControlPr xmlns="http://schemas.microsoft.com/office/spreadsheetml/2009/9/main" objectType="CheckBox" fmlaLink="G8" lockText="1" noThreeD="1"/>
</file>

<file path=xl/ctrlProps/ctrlProp119.xml><?xml version="1.0" encoding="utf-8"?>
<formControlPr xmlns="http://schemas.microsoft.com/office/spreadsheetml/2009/9/main" objectType="CheckBox" fmlaLink="I8"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K8" lockText="1" noThreeD="1"/>
</file>

<file path=xl/ctrlProps/ctrlProp121.xml><?xml version="1.0" encoding="utf-8"?>
<formControlPr xmlns="http://schemas.microsoft.com/office/spreadsheetml/2009/9/main" objectType="CheckBox" fmlaLink="M8" lockText="1" noThreeD="1"/>
</file>

<file path=xl/ctrlProps/ctrlProp122.xml><?xml version="1.0" encoding="utf-8"?>
<formControlPr xmlns="http://schemas.microsoft.com/office/spreadsheetml/2009/9/main" objectType="CheckBox" fmlaLink="O8" lockText="1" noThreeD="1"/>
</file>

<file path=xl/ctrlProps/ctrlProp123.xml><?xml version="1.0" encoding="utf-8"?>
<formControlPr xmlns="http://schemas.microsoft.com/office/spreadsheetml/2009/9/main" objectType="CheckBox" fmlaLink="E14" lockText="1" noThreeD="1"/>
</file>

<file path=xl/ctrlProps/ctrlProp124.xml><?xml version="1.0" encoding="utf-8"?>
<formControlPr xmlns="http://schemas.microsoft.com/office/spreadsheetml/2009/9/main" objectType="CheckBox" fmlaLink="G14" lockText="1" noThreeD="1"/>
</file>

<file path=xl/ctrlProps/ctrlProp125.xml><?xml version="1.0" encoding="utf-8"?>
<formControlPr xmlns="http://schemas.microsoft.com/office/spreadsheetml/2009/9/main" objectType="CheckBox" fmlaLink="I14" lockText="1" noThreeD="1"/>
</file>

<file path=xl/ctrlProps/ctrlProp126.xml><?xml version="1.0" encoding="utf-8"?>
<formControlPr xmlns="http://schemas.microsoft.com/office/spreadsheetml/2009/9/main" objectType="CheckBox" fmlaLink="K14" lockText="1" noThreeD="1"/>
</file>

<file path=xl/ctrlProps/ctrlProp127.xml><?xml version="1.0" encoding="utf-8"?>
<formControlPr xmlns="http://schemas.microsoft.com/office/spreadsheetml/2009/9/main" objectType="CheckBox" fmlaLink="M14" lockText="1" noThreeD="1"/>
</file>

<file path=xl/ctrlProps/ctrlProp128.xml><?xml version="1.0" encoding="utf-8"?>
<formControlPr xmlns="http://schemas.microsoft.com/office/spreadsheetml/2009/9/main" objectType="CheckBox" fmlaLink="O14" lockText="1" noThreeD="1"/>
</file>

<file path=xl/ctrlProps/ctrlProp129.xml><?xml version="1.0" encoding="utf-8"?>
<formControlPr xmlns="http://schemas.microsoft.com/office/spreadsheetml/2009/9/main" objectType="CheckBox" fmlaLink="E16" lockText="1" noThreeD="1"/>
</file>

<file path=xl/ctrlProps/ctrlProp13.xml><?xml version="1.0" encoding="utf-8"?>
<formControlPr xmlns="http://schemas.microsoft.com/office/spreadsheetml/2009/9/main" objectType="CheckBox" fmlaLink="K8" lockText="1" noThreeD="1"/>
</file>

<file path=xl/ctrlProps/ctrlProp130.xml><?xml version="1.0" encoding="utf-8"?>
<formControlPr xmlns="http://schemas.microsoft.com/office/spreadsheetml/2009/9/main" objectType="CheckBox" fmlaLink="G16" lockText="1" noThreeD="1"/>
</file>

<file path=xl/ctrlProps/ctrlProp131.xml><?xml version="1.0" encoding="utf-8"?>
<formControlPr xmlns="http://schemas.microsoft.com/office/spreadsheetml/2009/9/main" objectType="CheckBox" fmlaLink="I16" lockText="1" noThreeD="1"/>
</file>

<file path=xl/ctrlProps/ctrlProp132.xml><?xml version="1.0" encoding="utf-8"?>
<formControlPr xmlns="http://schemas.microsoft.com/office/spreadsheetml/2009/9/main" objectType="CheckBox" fmlaLink="K16" lockText="1" noThreeD="1"/>
</file>

<file path=xl/ctrlProps/ctrlProp133.xml><?xml version="1.0" encoding="utf-8"?>
<formControlPr xmlns="http://schemas.microsoft.com/office/spreadsheetml/2009/9/main" objectType="CheckBox" fmlaLink="M16" lockText="1" noThreeD="1"/>
</file>

<file path=xl/ctrlProps/ctrlProp134.xml><?xml version="1.0" encoding="utf-8"?>
<formControlPr xmlns="http://schemas.microsoft.com/office/spreadsheetml/2009/9/main" objectType="CheckBox" fmlaLink="O16" lockText="1" noThreeD="1"/>
</file>

<file path=xl/ctrlProps/ctrlProp135.xml><?xml version="1.0" encoding="utf-8"?>
<formControlPr xmlns="http://schemas.microsoft.com/office/spreadsheetml/2009/9/main" objectType="CheckBox" fmlaLink="E20" lockText="1" noThreeD="1"/>
</file>

<file path=xl/ctrlProps/ctrlProp136.xml><?xml version="1.0" encoding="utf-8"?>
<formControlPr xmlns="http://schemas.microsoft.com/office/spreadsheetml/2009/9/main" objectType="CheckBox" fmlaLink="G20" lockText="1" noThreeD="1"/>
</file>

<file path=xl/ctrlProps/ctrlProp137.xml><?xml version="1.0" encoding="utf-8"?>
<formControlPr xmlns="http://schemas.microsoft.com/office/spreadsheetml/2009/9/main" objectType="CheckBox" fmlaLink="I20" lockText="1" noThreeD="1"/>
</file>

<file path=xl/ctrlProps/ctrlProp138.xml><?xml version="1.0" encoding="utf-8"?>
<formControlPr xmlns="http://schemas.microsoft.com/office/spreadsheetml/2009/9/main" objectType="CheckBox" fmlaLink="E22" lockText="1" noThreeD="1"/>
</file>

<file path=xl/ctrlProps/ctrlProp139.xml><?xml version="1.0" encoding="utf-8"?>
<formControlPr xmlns="http://schemas.microsoft.com/office/spreadsheetml/2009/9/main" objectType="CheckBox" fmlaLink="G22" lockText="1" noThreeD="1"/>
</file>

<file path=xl/ctrlProps/ctrlProp14.xml><?xml version="1.0" encoding="utf-8"?>
<formControlPr xmlns="http://schemas.microsoft.com/office/spreadsheetml/2009/9/main" objectType="CheckBox" fmlaLink="M8" lockText="1" noThreeD="1"/>
</file>

<file path=xl/ctrlProps/ctrlProp140.xml><?xml version="1.0" encoding="utf-8"?>
<formControlPr xmlns="http://schemas.microsoft.com/office/spreadsheetml/2009/9/main" objectType="CheckBox" fmlaLink="I22" lockText="1" noThreeD="1"/>
</file>

<file path=xl/ctrlProps/ctrlProp141.xml><?xml version="1.0" encoding="utf-8"?>
<formControlPr xmlns="http://schemas.microsoft.com/office/spreadsheetml/2009/9/main" objectType="CheckBox" fmlaLink="K22" lockText="1" noThreeD="1"/>
</file>

<file path=xl/ctrlProps/ctrlProp142.xml><?xml version="1.0" encoding="utf-8"?>
<formControlPr xmlns="http://schemas.microsoft.com/office/spreadsheetml/2009/9/main" objectType="CheckBox" fmlaLink="M22" lockText="1" noThreeD="1"/>
</file>

<file path=xl/ctrlProps/ctrlProp143.xml><?xml version="1.0" encoding="utf-8"?>
<formControlPr xmlns="http://schemas.microsoft.com/office/spreadsheetml/2009/9/main" objectType="CheckBox" fmlaLink="E26" lockText="1" noThreeD="1"/>
</file>

<file path=xl/ctrlProps/ctrlProp144.xml><?xml version="1.0" encoding="utf-8"?>
<formControlPr xmlns="http://schemas.microsoft.com/office/spreadsheetml/2009/9/main" objectType="CheckBox" fmlaLink="G26" lockText="1" noThreeD="1"/>
</file>

<file path=xl/ctrlProps/ctrlProp145.xml><?xml version="1.0" encoding="utf-8"?>
<formControlPr xmlns="http://schemas.microsoft.com/office/spreadsheetml/2009/9/main" objectType="CheckBox" fmlaLink="E28" lockText="1" noThreeD="1"/>
</file>

<file path=xl/ctrlProps/ctrlProp146.xml><?xml version="1.0" encoding="utf-8"?>
<formControlPr xmlns="http://schemas.microsoft.com/office/spreadsheetml/2009/9/main" objectType="CheckBox" fmlaLink="G28" lockText="1" noThreeD="1"/>
</file>

<file path=xl/ctrlProps/ctrlProp147.xml><?xml version="1.0" encoding="utf-8"?>
<formControlPr xmlns="http://schemas.microsoft.com/office/spreadsheetml/2009/9/main" objectType="CheckBox" fmlaLink="I28" lockText="1" noThreeD="1"/>
</file>

<file path=xl/ctrlProps/ctrlProp148.xml><?xml version="1.0" encoding="utf-8"?>
<formControlPr xmlns="http://schemas.microsoft.com/office/spreadsheetml/2009/9/main" objectType="CheckBox" fmlaLink="E32" lockText="1" noThreeD="1"/>
</file>

<file path=xl/ctrlProps/ctrlProp149.xml><?xml version="1.0" encoding="utf-8"?>
<formControlPr xmlns="http://schemas.microsoft.com/office/spreadsheetml/2009/9/main" objectType="CheckBox" fmlaLink="G32" lockText="1" noThreeD="1"/>
</file>

<file path=xl/ctrlProps/ctrlProp15.xml><?xml version="1.0" encoding="utf-8"?>
<formControlPr xmlns="http://schemas.microsoft.com/office/spreadsheetml/2009/9/main" objectType="CheckBox" fmlaLink="O8" lockText="1" noThreeD="1"/>
</file>

<file path=xl/ctrlProps/ctrlProp150.xml><?xml version="1.0" encoding="utf-8"?>
<formControlPr xmlns="http://schemas.microsoft.com/office/spreadsheetml/2009/9/main" objectType="CheckBox" fmlaLink="E34" lockText="1" noThreeD="1"/>
</file>

<file path=xl/ctrlProps/ctrlProp151.xml><?xml version="1.0" encoding="utf-8"?>
<formControlPr xmlns="http://schemas.microsoft.com/office/spreadsheetml/2009/9/main" objectType="CheckBox" fmlaLink="G34" lockText="1" noThreeD="1"/>
</file>

<file path=xl/ctrlProps/ctrlProp152.xml><?xml version="1.0" encoding="utf-8"?>
<formControlPr xmlns="http://schemas.microsoft.com/office/spreadsheetml/2009/9/main" objectType="CheckBox" fmlaLink="E38" lockText="1" noThreeD="1"/>
</file>

<file path=xl/ctrlProps/ctrlProp153.xml><?xml version="1.0" encoding="utf-8"?>
<formControlPr xmlns="http://schemas.microsoft.com/office/spreadsheetml/2009/9/main" objectType="CheckBox" fmlaLink="G38" lockText="1" noThreeD="1"/>
</file>

<file path=xl/ctrlProps/ctrlProp154.xml><?xml version="1.0" encoding="utf-8"?>
<formControlPr xmlns="http://schemas.microsoft.com/office/spreadsheetml/2009/9/main" objectType="CheckBox" fmlaLink="I38" lockText="1" noThreeD="1"/>
</file>

<file path=xl/ctrlProps/ctrlProp155.xml><?xml version="1.0" encoding="utf-8"?>
<formControlPr xmlns="http://schemas.microsoft.com/office/spreadsheetml/2009/9/main" objectType="CheckBox" fmlaLink="K38" lockText="1" noThreeD="1"/>
</file>

<file path=xl/ctrlProps/ctrlProp156.xml><?xml version="1.0" encoding="utf-8"?>
<formControlPr xmlns="http://schemas.microsoft.com/office/spreadsheetml/2009/9/main" objectType="CheckBox" fmlaLink="M38" lockText="1" noThreeD="1"/>
</file>

<file path=xl/ctrlProps/ctrlProp157.xml><?xml version="1.0" encoding="utf-8"?>
<formControlPr xmlns="http://schemas.microsoft.com/office/spreadsheetml/2009/9/main" objectType="CheckBox" fmlaLink="O38" lockText="1" noThreeD="1"/>
</file>

<file path=xl/ctrlProps/ctrlProp158.xml><?xml version="1.0" encoding="utf-8"?>
<formControlPr xmlns="http://schemas.microsoft.com/office/spreadsheetml/2009/9/main" objectType="CheckBox" fmlaLink="E40" lockText="1" noThreeD="1"/>
</file>

<file path=xl/ctrlProps/ctrlProp159.xml><?xml version="1.0" encoding="utf-8"?>
<formControlPr xmlns="http://schemas.microsoft.com/office/spreadsheetml/2009/9/main" objectType="CheckBox" fmlaLink="G40" lockText="1" noThreeD="1"/>
</file>

<file path=xl/ctrlProps/ctrlProp16.xml><?xml version="1.0" encoding="utf-8"?>
<formControlPr xmlns="http://schemas.microsoft.com/office/spreadsheetml/2009/9/main" objectType="CheckBox" fmlaLink="E14" lockText="1" noThreeD="1"/>
</file>

<file path=xl/ctrlProps/ctrlProp160.xml><?xml version="1.0" encoding="utf-8"?>
<formControlPr xmlns="http://schemas.microsoft.com/office/spreadsheetml/2009/9/main" objectType="CheckBox" fmlaLink="I40" lockText="1" noThreeD="1"/>
</file>

<file path=xl/ctrlProps/ctrlProp161.xml><?xml version="1.0" encoding="utf-8"?>
<formControlPr xmlns="http://schemas.microsoft.com/office/spreadsheetml/2009/9/main" objectType="CheckBox" fmlaLink="K40" lockText="1" noThreeD="1"/>
</file>

<file path=xl/ctrlProps/ctrlProp162.xml><?xml version="1.0" encoding="utf-8"?>
<formControlPr xmlns="http://schemas.microsoft.com/office/spreadsheetml/2009/9/main" objectType="CheckBox" fmlaLink="M40" lockText="1" noThreeD="1"/>
</file>

<file path=xl/ctrlProps/ctrlProp163.xml><?xml version="1.0" encoding="utf-8"?>
<formControlPr xmlns="http://schemas.microsoft.com/office/spreadsheetml/2009/9/main" objectType="CheckBox" fmlaLink="O40" lockText="1" noThreeD="1"/>
</file>

<file path=xl/ctrlProps/ctrlProp164.xml><?xml version="1.0" encoding="utf-8"?>
<formControlPr xmlns="http://schemas.microsoft.com/office/spreadsheetml/2009/9/main" objectType="CheckBox" fmlaLink="Q64" lockText="1" noThreeD="1"/>
</file>

<file path=xl/ctrlProps/ctrlProp165.xml><?xml version="1.0" encoding="utf-8"?>
<formControlPr xmlns="http://schemas.microsoft.com/office/spreadsheetml/2009/9/main" objectType="CheckBox" fmlaLink="E64" lockText="1" noThreeD="1"/>
</file>

<file path=xl/ctrlProps/ctrlProp166.xml><?xml version="1.0" encoding="utf-8"?>
<formControlPr xmlns="http://schemas.microsoft.com/office/spreadsheetml/2009/9/main" objectType="CheckBox" fmlaLink="G64" lockText="1" noThreeD="1"/>
</file>

<file path=xl/ctrlProps/ctrlProp167.xml><?xml version="1.0" encoding="utf-8"?>
<formControlPr xmlns="http://schemas.microsoft.com/office/spreadsheetml/2009/9/main" objectType="CheckBox" fmlaLink="I64" lockText="1" noThreeD="1"/>
</file>

<file path=xl/ctrlProps/ctrlProp168.xml><?xml version="1.0" encoding="utf-8"?>
<formControlPr xmlns="http://schemas.microsoft.com/office/spreadsheetml/2009/9/main" objectType="CheckBox" fmlaLink="K64" lockText="1" noThreeD="1"/>
</file>

<file path=xl/ctrlProps/ctrlProp169.xml><?xml version="1.0" encoding="utf-8"?>
<formControlPr xmlns="http://schemas.microsoft.com/office/spreadsheetml/2009/9/main" objectType="CheckBox" fmlaLink="M64" lockText="1" noThreeD="1"/>
</file>

<file path=xl/ctrlProps/ctrlProp17.xml><?xml version="1.0" encoding="utf-8"?>
<formControlPr xmlns="http://schemas.microsoft.com/office/spreadsheetml/2009/9/main" objectType="CheckBox" fmlaLink="G14" lockText="1" noThreeD="1"/>
</file>

<file path=xl/ctrlProps/ctrlProp170.xml><?xml version="1.0" encoding="utf-8"?>
<formControlPr xmlns="http://schemas.microsoft.com/office/spreadsheetml/2009/9/main" objectType="CheckBox" fmlaLink="O64" lockText="1" noThreeD="1"/>
</file>

<file path=xl/ctrlProps/ctrlProp171.xml><?xml version="1.0" encoding="utf-8"?>
<formControlPr xmlns="http://schemas.microsoft.com/office/spreadsheetml/2009/9/main" objectType="CheckBox" fmlaLink="Q62" lockText="1" noThreeD="1"/>
</file>

<file path=xl/ctrlProps/ctrlProp172.xml><?xml version="1.0" encoding="utf-8"?>
<formControlPr xmlns="http://schemas.microsoft.com/office/spreadsheetml/2009/9/main" objectType="CheckBox" fmlaLink="S62" lockText="1" noThreeD="1"/>
</file>

<file path=xl/ctrlProps/ctrlProp173.xml><?xml version="1.0" encoding="utf-8"?>
<formControlPr xmlns="http://schemas.microsoft.com/office/spreadsheetml/2009/9/main" objectType="CheckBox" fmlaLink="E62" lockText="1" noThreeD="1"/>
</file>

<file path=xl/ctrlProps/ctrlProp174.xml><?xml version="1.0" encoding="utf-8"?>
<formControlPr xmlns="http://schemas.microsoft.com/office/spreadsheetml/2009/9/main" objectType="CheckBox" fmlaLink="G62" lockText="1" noThreeD="1"/>
</file>

<file path=xl/ctrlProps/ctrlProp175.xml><?xml version="1.0" encoding="utf-8"?>
<formControlPr xmlns="http://schemas.microsoft.com/office/spreadsheetml/2009/9/main" objectType="CheckBox" fmlaLink="I62" lockText="1" noThreeD="1"/>
</file>

<file path=xl/ctrlProps/ctrlProp176.xml><?xml version="1.0" encoding="utf-8"?>
<formControlPr xmlns="http://schemas.microsoft.com/office/spreadsheetml/2009/9/main" objectType="CheckBox" fmlaLink="K62" lockText="1" noThreeD="1"/>
</file>

<file path=xl/ctrlProps/ctrlProp177.xml><?xml version="1.0" encoding="utf-8"?>
<formControlPr xmlns="http://schemas.microsoft.com/office/spreadsheetml/2009/9/main" objectType="CheckBox" fmlaLink="M62" lockText="1" noThreeD="1"/>
</file>

<file path=xl/ctrlProps/ctrlProp178.xml><?xml version="1.0" encoding="utf-8"?>
<formControlPr xmlns="http://schemas.microsoft.com/office/spreadsheetml/2009/9/main" objectType="CheckBox" fmlaLink="O62" lockText="1" noThreeD="1"/>
</file>

<file path=xl/ctrlProps/ctrlProp179.xml><?xml version="1.0" encoding="utf-8"?>
<formControlPr xmlns="http://schemas.microsoft.com/office/spreadsheetml/2009/9/main" objectType="CheckBox" fmlaLink="E58" lockText="1" noThreeD="1"/>
</file>

<file path=xl/ctrlProps/ctrlProp18.xml><?xml version="1.0" encoding="utf-8"?>
<formControlPr xmlns="http://schemas.microsoft.com/office/spreadsheetml/2009/9/main" objectType="CheckBox" fmlaLink="I14" lockText="1" noThreeD="1"/>
</file>

<file path=xl/ctrlProps/ctrlProp180.xml><?xml version="1.0" encoding="utf-8"?>
<formControlPr xmlns="http://schemas.microsoft.com/office/spreadsheetml/2009/9/main" objectType="CheckBox" fmlaLink="G58" lockText="1" noThreeD="1"/>
</file>

<file path=xl/ctrlProps/ctrlProp181.xml><?xml version="1.0" encoding="utf-8"?>
<formControlPr xmlns="http://schemas.microsoft.com/office/spreadsheetml/2009/9/main" objectType="CheckBox" fmlaLink="I58"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E56" lockText="1" noThreeD="1"/>
</file>

<file path=xl/ctrlProps/ctrlProp184.xml><?xml version="1.0" encoding="utf-8"?>
<formControlPr xmlns="http://schemas.microsoft.com/office/spreadsheetml/2009/9/main" objectType="CheckBox" fmlaLink="G56" lockText="1" noThreeD="1"/>
</file>

<file path=xl/ctrlProps/ctrlProp185.xml><?xml version="1.0" encoding="utf-8"?>
<formControlPr xmlns="http://schemas.microsoft.com/office/spreadsheetml/2009/9/main" objectType="CheckBox" fmlaLink="I56" lockText="1" noThreeD="1"/>
</file>

<file path=xl/ctrlProps/ctrlProp186.xml><?xml version="1.0" encoding="utf-8"?>
<formControlPr xmlns="http://schemas.microsoft.com/office/spreadsheetml/2009/9/main" objectType="CheckBox" fmlaLink="K56" lockText="1" noThreeD="1"/>
</file>

<file path=xl/ctrlProps/ctrlProp187.xml><?xml version="1.0" encoding="utf-8"?>
<formControlPr xmlns="http://schemas.microsoft.com/office/spreadsheetml/2009/9/main" objectType="CheckBox" fmlaLink="E52" lockText="1" noThreeD="1"/>
</file>

<file path=xl/ctrlProps/ctrlProp188.xml><?xml version="1.0" encoding="utf-8"?>
<formControlPr xmlns="http://schemas.microsoft.com/office/spreadsheetml/2009/9/main" objectType="CheckBox" fmlaLink="G52" lockText="1" noThreeD="1"/>
</file>

<file path=xl/ctrlProps/ctrlProp189.xml><?xml version="1.0" encoding="utf-8"?>
<formControlPr xmlns="http://schemas.microsoft.com/office/spreadsheetml/2009/9/main" objectType="CheckBox" fmlaLink="I52" lockText="1" noThreeD="1"/>
</file>

<file path=xl/ctrlProps/ctrlProp19.xml><?xml version="1.0" encoding="utf-8"?>
<formControlPr xmlns="http://schemas.microsoft.com/office/spreadsheetml/2009/9/main" objectType="CheckBox" fmlaLink="K14" lockText="1" noThreeD="1"/>
</file>

<file path=xl/ctrlProps/ctrlProp190.xml><?xml version="1.0" encoding="utf-8"?>
<formControlPr xmlns="http://schemas.microsoft.com/office/spreadsheetml/2009/9/main" objectType="CheckBox" fmlaLink="K52" lockText="1" noThreeD="1"/>
</file>

<file path=xl/ctrlProps/ctrlProp191.xml><?xml version="1.0" encoding="utf-8"?>
<formControlPr xmlns="http://schemas.microsoft.com/office/spreadsheetml/2009/9/main" objectType="CheckBox" fmlaLink="E50" lockText="1" noThreeD="1"/>
</file>

<file path=xl/ctrlProps/ctrlProp192.xml><?xml version="1.0" encoding="utf-8"?>
<formControlPr xmlns="http://schemas.microsoft.com/office/spreadsheetml/2009/9/main" objectType="CheckBox" fmlaLink="G50" lockText="1" noThreeD="1"/>
</file>

<file path=xl/ctrlProps/ctrlProp193.xml><?xml version="1.0" encoding="utf-8"?>
<formControlPr xmlns="http://schemas.microsoft.com/office/spreadsheetml/2009/9/main" objectType="CheckBox" fmlaLink="I50" lockText="1" noThreeD="1"/>
</file>

<file path=xl/ctrlProps/ctrlProp194.xml><?xml version="1.0" encoding="utf-8"?>
<formControlPr xmlns="http://schemas.microsoft.com/office/spreadsheetml/2009/9/main" objectType="CheckBox" fmlaLink="K50" lockText="1" noThreeD="1"/>
</file>

<file path=xl/ctrlProps/ctrlProp195.xml><?xml version="1.0" encoding="utf-8"?>
<formControlPr xmlns="http://schemas.microsoft.com/office/spreadsheetml/2009/9/main" objectType="CheckBox" fmlaLink="Q46" lockText="1" noThreeD="1"/>
</file>

<file path=xl/ctrlProps/ctrlProp196.xml><?xml version="1.0" encoding="utf-8"?>
<formControlPr xmlns="http://schemas.microsoft.com/office/spreadsheetml/2009/9/main" objectType="CheckBox" fmlaLink="S46" lockText="1" noThreeD="1"/>
</file>

<file path=xl/ctrlProps/ctrlProp197.xml><?xml version="1.0" encoding="utf-8"?>
<formControlPr xmlns="http://schemas.microsoft.com/office/spreadsheetml/2009/9/main" objectType="CheckBox" fmlaLink="E46" lockText="1" noThreeD="1"/>
</file>

<file path=xl/ctrlProps/ctrlProp198.xml><?xml version="1.0" encoding="utf-8"?>
<formControlPr xmlns="http://schemas.microsoft.com/office/spreadsheetml/2009/9/main" objectType="CheckBox" fmlaLink="G46" lockText="1" noThreeD="1"/>
</file>

<file path=xl/ctrlProps/ctrlProp199.xml><?xml version="1.0" encoding="utf-8"?>
<formControlPr xmlns="http://schemas.microsoft.com/office/spreadsheetml/2009/9/main" objectType="CheckBox" fmlaLink="I46"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M14" lockText="1" noThreeD="1"/>
</file>

<file path=xl/ctrlProps/ctrlProp200.xml><?xml version="1.0" encoding="utf-8"?>
<formControlPr xmlns="http://schemas.microsoft.com/office/spreadsheetml/2009/9/main" objectType="CheckBox" fmlaLink="K46" lockText="1" noThreeD="1"/>
</file>

<file path=xl/ctrlProps/ctrlProp201.xml><?xml version="1.0" encoding="utf-8"?>
<formControlPr xmlns="http://schemas.microsoft.com/office/spreadsheetml/2009/9/main" objectType="CheckBox" fmlaLink="M46" lockText="1" noThreeD="1"/>
</file>

<file path=xl/ctrlProps/ctrlProp202.xml><?xml version="1.0" encoding="utf-8"?>
<formControlPr xmlns="http://schemas.microsoft.com/office/spreadsheetml/2009/9/main" objectType="CheckBox" fmlaLink="O46" lockText="1" noThreeD="1"/>
</file>

<file path=xl/ctrlProps/ctrlProp203.xml><?xml version="1.0" encoding="utf-8"?>
<formControlPr xmlns="http://schemas.microsoft.com/office/spreadsheetml/2009/9/main" objectType="CheckBox" fmlaLink="Q44" lockText="1" noThreeD="1"/>
</file>

<file path=xl/ctrlProps/ctrlProp204.xml><?xml version="1.0" encoding="utf-8"?>
<formControlPr xmlns="http://schemas.microsoft.com/office/spreadsheetml/2009/9/main" objectType="CheckBox" fmlaLink="E44" lockText="1" noThreeD="1"/>
</file>

<file path=xl/ctrlProps/ctrlProp205.xml><?xml version="1.0" encoding="utf-8"?>
<formControlPr xmlns="http://schemas.microsoft.com/office/spreadsheetml/2009/9/main" objectType="CheckBox" fmlaLink="G44" lockText="1" noThreeD="1"/>
</file>

<file path=xl/ctrlProps/ctrlProp206.xml><?xml version="1.0" encoding="utf-8"?>
<formControlPr xmlns="http://schemas.microsoft.com/office/spreadsheetml/2009/9/main" objectType="CheckBox" fmlaLink="I44" lockText="1" noThreeD="1"/>
</file>

<file path=xl/ctrlProps/ctrlProp207.xml><?xml version="1.0" encoding="utf-8"?>
<formControlPr xmlns="http://schemas.microsoft.com/office/spreadsheetml/2009/9/main" objectType="CheckBox" fmlaLink="K44" lockText="1" noThreeD="1"/>
</file>

<file path=xl/ctrlProps/ctrlProp208.xml><?xml version="1.0" encoding="utf-8"?>
<formControlPr xmlns="http://schemas.microsoft.com/office/spreadsheetml/2009/9/main" objectType="CheckBox" fmlaLink="M44" lockText="1" noThreeD="1"/>
</file>

<file path=xl/ctrlProps/ctrlProp209.xml><?xml version="1.0" encoding="utf-8"?>
<formControlPr xmlns="http://schemas.microsoft.com/office/spreadsheetml/2009/9/main" objectType="CheckBox" fmlaLink="O44" lockText="1" noThreeD="1"/>
</file>

<file path=xl/ctrlProps/ctrlProp21.xml><?xml version="1.0" encoding="utf-8"?>
<formControlPr xmlns="http://schemas.microsoft.com/office/spreadsheetml/2009/9/main" objectType="CheckBox" fmlaLink="O14" lockText="1" noThreeD="1"/>
</file>

<file path=xl/ctrlProps/ctrlProp210.xml><?xml version="1.0" encoding="utf-8"?>
<formControlPr xmlns="http://schemas.microsoft.com/office/spreadsheetml/2009/9/main" objectType="CheckBox" fmlaLink="G6" lockText="1" noThreeD="1"/>
</file>

<file path=xl/ctrlProps/ctrlProp211.xml><?xml version="1.0" encoding="utf-8"?>
<formControlPr xmlns="http://schemas.microsoft.com/office/spreadsheetml/2009/9/main" objectType="CheckBox" fmlaLink="I6" lockText="1" noThreeD="1"/>
</file>

<file path=xl/ctrlProps/ctrlProp212.xml><?xml version="1.0" encoding="utf-8"?>
<formControlPr xmlns="http://schemas.microsoft.com/office/spreadsheetml/2009/9/main" objectType="CheckBox" fmlaLink="K6" lockText="1" noThreeD="1"/>
</file>

<file path=xl/ctrlProps/ctrlProp213.xml><?xml version="1.0" encoding="utf-8"?>
<formControlPr xmlns="http://schemas.microsoft.com/office/spreadsheetml/2009/9/main" objectType="CheckBox" fmlaLink="M6" lockText="1" noThreeD="1"/>
</file>

<file path=xl/ctrlProps/ctrlProp214.xml><?xml version="1.0" encoding="utf-8"?>
<formControlPr xmlns="http://schemas.microsoft.com/office/spreadsheetml/2009/9/main" objectType="CheckBox" fmlaLink="O6" lockText="1" noThreeD="1"/>
</file>

<file path=xl/ctrlProps/ctrlProp22.xml><?xml version="1.0" encoding="utf-8"?>
<formControlPr xmlns="http://schemas.microsoft.com/office/spreadsheetml/2009/9/main" objectType="CheckBox" fmlaLink="E16" lockText="1" noThreeD="1"/>
</file>

<file path=xl/ctrlProps/ctrlProp23.xml><?xml version="1.0" encoding="utf-8"?>
<formControlPr xmlns="http://schemas.microsoft.com/office/spreadsheetml/2009/9/main" objectType="CheckBox" fmlaLink="G16" lockText="1" noThreeD="1"/>
</file>

<file path=xl/ctrlProps/ctrlProp24.xml><?xml version="1.0" encoding="utf-8"?>
<formControlPr xmlns="http://schemas.microsoft.com/office/spreadsheetml/2009/9/main" objectType="CheckBox" fmlaLink="I16" lockText="1" noThreeD="1"/>
</file>

<file path=xl/ctrlProps/ctrlProp25.xml><?xml version="1.0" encoding="utf-8"?>
<formControlPr xmlns="http://schemas.microsoft.com/office/spreadsheetml/2009/9/main" objectType="CheckBox" fmlaLink="K16" lockText="1" noThreeD="1"/>
</file>

<file path=xl/ctrlProps/ctrlProp26.xml><?xml version="1.0" encoding="utf-8"?>
<formControlPr xmlns="http://schemas.microsoft.com/office/spreadsheetml/2009/9/main" objectType="CheckBox" fmlaLink="M16" lockText="1" noThreeD="1"/>
</file>

<file path=xl/ctrlProps/ctrlProp27.xml><?xml version="1.0" encoding="utf-8"?>
<formControlPr xmlns="http://schemas.microsoft.com/office/spreadsheetml/2009/9/main" objectType="CheckBox" fmlaLink="O16" lockText="1" noThreeD="1"/>
</file>

<file path=xl/ctrlProps/ctrlProp28.xml><?xml version="1.0" encoding="utf-8"?>
<formControlPr xmlns="http://schemas.microsoft.com/office/spreadsheetml/2009/9/main" objectType="CheckBox" fmlaLink="E20" lockText="1" noThreeD="1"/>
</file>

<file path=xl/ctrlProps/ctrlProp29.xml><?xml version="1.0" encoding="utf-8"?>
<formControlPr xmlns="http://schemas.microsoft.com/office/spreadsheetml/2009/9/main" objectType="CheckBox" fmlaLink="G20" lockText="1" noThreeD="1"/>
</file>

<file path=xl/ctrlProps/ctrlProp3.xml><?xml version="1.0" encoding="utf-8"?>
<formControlPr xmlns="http://schemas.microsoft.com/office/spreadsheetml/2009/9/main" objectType="CheckBox" fmlaLink="I6" lockText="1" noThreeD="1"/>
</file>

<file path=xl/ctrlProps/ctrlProp30.xml><?xml version="1.0" encoding="utf-8"?>
<formControlPr xmlns="http://schemas.microsoft.com/office/spreadsheetml/2009/9/main" objectType="CheckBox" fmlaLink="I20" lockText="1" noThreeD="1"/>
</file>

<file path=xl/ctrlProps/ctrlProp31.xml><?xml version="1.0" encoding="utf-8"?>
<formControlPr xmlns="http://schemas.microsoft.com/office/spreadsheetml/2009/9/main" objectType="CheckBox" fmlaLink="E22" lockText="1" noThreeD="1"/>
</file>

<file path=xl/ctrlProps/ctrlProp32.xml><?xml version="1.0" encoding="utf-8"?>
<formControlPr xmlns="http://schemas.microsoft.com/office/spreadsheetml/2009/9/main" objectType="CheckBox" fmlaLink="G22" lockText="1" noThreeD="1"/>
</file>

<file path=xl/ctrlProps/ctrlProp33.xml><?xml version="1.0" encoding="utf-8"?>
<formControlPr xmlns="http://schemas.microsoft.com/office/spreadsheetml/2009/9/main" objectType="CheckBox" fmlaLink="I22" lockText="1" noThreeD="1"/>
</file>

<file path=xl/ctrlProps/ctrlProp34.xml><?xml version="1.0" encoding="utf-8"?>
<formControlPr xmlns="http://schemas.microsoft.com/office/spreadsheetml/2009/9/main" objectType="CheckBox" fmlaLink="K22" lockText="1" noThreeD="1"/>
</file>

<file path=xl/ctrlProps/ctrlProp35.xml><?xml version="1.0" encoding="utf-8"?>
<formControlPr xmlns="http://schemas.microsoft.com/office/spreadsheetml/2009/9/main" objectType="CheckBox" fmlaLink="M22" lockText="1" noThreeD="1"/>
</file>

<file path=xl/ctrlProps/ctrlProp36.xml><?xml version="1.0" encoding="utf-8"?>
<formControlPr xmlns="http://schemas.microsoft.com/office/spreadsheetml/2009/9/main" objectType="CheckBox" fmlaLink="E26" lockText="1" noThreeD="1"/>
</file>

<file path=xl/ctrlProps/ctrlProp37.xml><?xml version="1.0" encoding="utf-8"?>
<formControlPr xmlns="http://schemas.microsoft.com/office/spreadsheetml/2009/9/main" objectType="CheckBox" fmlaLink="G26" lockText="1" noThreeD="1"/>
</file>

<file path=xl/ctrlProps/ctrlProp38.xml><?xml version="1.0" encoding="utf-8"?>
<formControlPr xmlns="http://schemas.microsoft.com/office/spreadsheetml/2009/9/main" objectType="CheckBox" fmlaLink="E28" lockText="1" noThreeD="1"/>
</file>

<file path=xl/ctrlProps/ctrlProp39.xml><?xml version="1.0" encoding="utf-8"?>
<formControlPr xmlns="http://schemas.microsoft.com/office/spreadsheetml/2009/9/main" objectType="CheckBox" fmlaLink="G28" lockText="1" noThreeD="1"/>
</file>

<file path=xl/ctrlProps/ctrlProp4.xml><?xml version="1.0" encoding="utf-8"?>
<formControlPr xmlns="http://schemas.microsoft.com/office/spreadsheetml/2009/9/main" objectType="CheckBox" fmlaLink="K6" lockText="1" noThreeD="1"/>
</file>

<file path=xl/ctrlProps/ctrlProp40.xml><?xml version="1.0" encoding="utf-8"?>
<formControlPr xmlns="http://schemas.microsoft.com/office/spreadsheetml/2009/9/main" objectType="CheckBox" fmlaLink="I28" lockText="1" noThreeD="1"/>
</file>

<file path=xl/ctrlProps/ctrlProp41.xml><?xml version="1.0" encoding="utf-8"?>
<formControlPr xmlns="http://schemas.microsoft.com/office/spreadsheetml/2009/9/main" objectType="CheckBox" fmlaLink="E32" lockText="1" noThreeD="1"/>
</file>

<file path=xl/ctrlProps/ctrlProp42.xml><?xml version="1.0" encoding="utf-8"?>
<formControlPr xmlns="http://schemas.microsoft.com/office/spreadsheetml/2009/9/main" objectType="CheckBox" fmlaLink="G32" lockText="1" noThreeD="1"/>
</file>

<file path=xl/ctrlProps/ctrlProp43.xml><?xml version="1.0" encoding="utf-8"?>
<formControlPr xmlns="http://schemas.microsoft.com/office/spreadsheetml/2009/9/main" objectType="CheckBox" fmlaLink="E34" lockText="1" noThreeD="1"/>
</file>

<file path=xl/ctrlProps/ctrlProp44.xml><?xml version="1.0" encoding="utf-8"?>
<formControlPr xmlns="http://schemas.microsoft.com/office/spreadsheetml/2009/9/main" objectType="CheckBox" fmlaLink="G34" lockText="1" noThreeD="1"/>
</file>

<file path=xl/ctrlProps/ctrlProp45.xml><?xml version="1.0" encoding="utf-8"?>
<formControlPr xmlns="http://schemas.microsoft.com/office/spreadsheetml/2009/9/main" objectType="CheckBox" fmlaLink="E38" lockText="1" noThreeD="1"/>
</file>

<file path=xl/ctrlProps/ctrlProp46.xml><?xml version="1.0" encoding="utf-8"?>
<formControlPr xmlns="http://schemas.microsoft.com/office/spreadsheetml/2009/9/main" objectType="CheckBox" fmlaLink="G38" lockText="1" noThreeD="1"/>
</file>

<file path=xl/ctrlProps/ctrlProp47.xml><?xml version="1.0" encoding="utf-8"?>
<formControlPr xmlns="http://schemas.microsoft.com/office/spreadsheetml/2009/9/main" objectType="CheckBox" fmlaLink="I38" lockText="1" noThreeD="1"/>
</file>

<file path=xl/ctrlProps/ctrlProp48.xml><?xml version="1.0" encoding="utf-8"?>
<formControlPr xmlns="http://schemas.microsoft.com/office/spreadsheetml/2009/9/main" objectType="CheckBox" fmlaLink="K38" lockText="1" noThreeD="1"/>
</file>

<file path=xl/ctrlProps/ctrlProp49.xml><?xml version="1.0" encoding="utf-8"?>
<formControlPr xmlns="http://schemas.microsoft.com/office/spreadsheetml/2009/9/main" objectType="CheckBox" fmlaLink="M38" lockText="1" noThreeD="1"/>
</file>

<file path=xl/ctrlProps/ctrlProp5.xml><?xml version="1.0" encoding="utf-8"?>
<formControlPr xmlns="http://schemas.microsoft.com/office/spreadsheetml/2009/9/main" objectType="CheckBox" fmlaLink="M6" lockText="1" noThreeD="1"/>
</file>

<file path=xl/ctrlProps/ctrlProp50.xml><?xml version="1.0" encoding="utf-8"?>
<formControlPr xmlns="http://schemas.microsoft.com/office/spreadsheetml/2009/9/main" objectType="CheckBox" fmlaLink="O38" lockText="1" noThreeD="1"/>
</file>

<file path=xl/ctrlProps/ctrlProp51.xml><?xml version="1.0" encoding="utf-8"?>
<formControlPr xmlns="http://schemas.microsoft.com/office/spreadsheetml/2009/9/main" objectType="CheckBox" fmlaLink="E40" lockText="1" noThreeD="1"/>
</file>

<file path=xl/ctrlProps/ctrlProp52.xml><?xml version="1.0" encoding="utf-8"?>
<formControlPr xmlns="http://schemas.microsoft.com/office/spreadsheetml/2009/9/main" objectType="CheckBox" fmlaLink="G40" lockText="1" noThreeD="1"/>
</file>

<file path=xl/ctrlProps/ctrlProp53.xml><?xml version="1.0" encoding="utf-8"?>
<formControlPr xmlns="http://schemas.microsoft.com/office/spreadsheetml/2009/9/main" objectType="CheckBox" fmlaLink="I40" lockText="1" noThreeD="1"/>
</file>

<file path=xl/ctrlProps/ctrlProp54.xml><?xml version="1.0" encoding="utf-8"?>
<formControlPr xmlns="http://schemas.microsoft.com/office/spreadsheetml/2009/9/main" objectType="CheckBox" fmlaLink="K40" lockText="1" noThreeD="1"/>
</file>

<file path=xl/ctrlProps/ctrlProp55.xml><?xml version="1.0" encoding="utf-8"?>
<formControlPr xmlns="http://schemas.microsoft.com/office/spreadsheetml/2009/9/main" objectType="CheckBox" fmlaLink="M40" lockText="1" noThreeD="1"/>
</file>

<file path=xl/ctrlProps/ctrlProp56.xml><?xml version="1.0" encoding="utf-8"?>
<formControlPr xmlns="http://schemas.microsoft.com/office/spreadsheetml/2009/9/main" objectType="CheckBox" fmlaLink="O40" lockText="1" noThreeD="1"/>
</file>

<file path=xl/ctrlProps/ctrlProp57.xml><?xml version="1.0" encoding="utf-8"?>
<formControlPr xmlns="http://schemas.microsoft.com/office/spreadsheetml/2009/9/main" objectType="CheckBox" fmlaLink="Q64" lockText="1" noThreeD="1"/>
</file>

<file path=xl/ctrlProps/ctrlProp58.xml><?xml version="1.0" encoding="utf-8"?>
<formControlPr xmlns="http://schemas.microsoft.com/office/spreadsheetml/2009/9/main" objectType="CheckBox" fmlaLink="E64" lockText="1" noThreeD="1"/>
</file>

<file path=xl/ctrlProps/ctrlProp59.xml><?xml version="1.0" encoding="utf-8"?>
<formControlPr xmlns="http://schemas.microsoft.com/office/spreadsheetml/2009/9/main" objectType="CheckBox" fmlaLink="G64" lockText="1" noThreeD="1"/>
</file>

<file path=xl/ctrlProps/ctrlProp6.xml><?xml version="1.0" encoding="utf-8"?>
<formControlPr xmlns="http://schemas.microsoft.com/office/spreadsheetml/2009/9/main" objectType="CheckBox" fmlaLink="O6" lockText="1" noThreeD="1"/>
</file>

<file path=xl/ctrlProps/ctrlProp60.xml><?xml version="1.0" encoding="utf-8"?>
<formControlPr xmlns="http://schemas.microsoft.com/office/spreadsheetml/2009/9/main" objectType="CheckBox" fmlaLink="I64" lockText="1" noThreeD="1"/>
</file>

<file path=xl/ctrlProps/ctrlProp61.xml><?xml version="1.0" encoding="utf-8"?>
<formControlPr xmlns="http://schemas.microsoft.com/office/spreadsheetml/2009/9/main" objectType="CheckBox" fmlaLink="K64" lockText="1" noThreeD="1"/>
</file>

<file path=xl/ctrlProps/ctrlProp62.xml><?xml version="1.0" encoding="utf-8"?>
<formControlPr xmlns="http://schemas.microsoft.com/office/spreadsheetml/2009/9/main" objectType="CheckBox" fmlaLink="M64" lockText="1" noThreeD="1"/>
</file>

<file path=xl/ctrlProps/ctrlProp63.xml><?xml version="1.0" encoding="utf-8"?>
<formControlPr xmlns="http://schemas.microsoft.com/office/spreadsheetml/2009/9/main" objectType="CheckBox" fmlaLink="O64" lockText="1" noThreeD="1"/>
</file>

<file path=xl/ctrlProps/ctrlProp64.xml><?xml version="1.0" encoding="utf-8"?>
<formControlPr xmlns="http://schemas.microsoft.com/office/spreadsheetml/2009/9/main" objectType="CheckBox" fmlaLink="Q62" lockText="1" noThreeD="1"/>
</file>

<file path=xl/ctrlProps/ctrlProp65.xml><?xml version="1.0" encoding="utf-8"?>
<formControlPr xmlns="http://schemas.microsoft.com/office/spreadsheetml/2009/9/main" objectType="CheckBox" fmlaLink="S62" lockText="1" noThreeD="1"/>
</file>

<file path=xl/ctrlProps/ctrlProp66.xml><?xml version="1.0" encoding="utf-8"?>
<formControlPr xmlns="http://schemas.microsoft.com/office/spreadsheetml/2009/9/main" objectType="CheckBox" fmlaLink="E62" lockText="1" noThreeD="1"/>
</file>

<file path=xl/ctrlProps/ctrlProp67.xml><?xml version="1.0" encoding="utf-8"?>
<formControlPr xmlns="http://schemas.microsoft.com/office/spreadsheetml/2009/9/main" objectType="CheckBox" fmlaLink="G62" lockText="1" noThreeD="1"/>
</file>

<file path=xl/ctrlProps/ctrlProp68.xml><?xml version="1.0" encoding="utf-8"?>
<formControlPr xmlns="http://schemas.microsoft.com/office/spreadsheetml/2009/9/main" objectType="CheckBox" fmlaLink="I62" lockText="1" noThreeD="1"/>
</file>

<file path=xl/ctrlProps/ctrlProp69.xml><?xml version="1.0" encoding="utf-8"?>
<formControlPr xmlns="http://schemas.microsoft.com/office/spreadsheetml/2009/9/main" objectType="CheckBox" fmlaLink="K62" lockText="1" noThreeD="1"/>
</file>

<file path=xl/ctrlProps/ctrlProp7.xml><?xml version="1.0" encoding="utf-8"?>
<formControlPr xmlns="http://schemas.microsoft.com/office/spreadsheetml/2009/9/main" objectType="CheckBox" fmlaLink="Q8" lockText="1" noThreeD="1"/>
</file>

<file path=xl/ctrlProps/ctrlProp70.xml><?xml version="1.0" encoding="utf-8"?>
<formControlPr xmlns="http://schemas.microsoft.com/office/spreadsheetml/2009/9/main" objectType="CheckBox" fmlaLink="M62" lockText="1" noThreeD="1"/>
</file>

<file path=xl/ctrlProps/ctrlProp71.xml><?xml version="1.0" encoding="utf-8"?>
<formControlPr xmlns="http://schemas.microsoft.com/office/spreadsheetml/2009/9/main" objectType="CheckBox" fmlaLink="O62" lockText="1" noThreeD="1"/>
</file>

<file path=xl/ctrlProps/ctrlProp72.xml><?xml version="1.0" encoding="utf-8"?>
<formControlPr xmlns="http://schemas.microsoft.com/office/spreadsheetml/2009/9/main" objectType="CheckBox" fmlaLink="E58" lockText="1" noThreeD="1"/>
</file>

<file path=xl/ctrlProps/ctrlProp73.xml><?xml version="1.0" encoding="utf-8"?>
<formControlPr xmlns="http://schemas.microsoft.com/office/spreadsheetml/2009/9/main" objectType="CheckBox" fmlaLink="G58" lockText="1" noThreeD="1"/>
</file>

<file path=xl/ctrlProps/ctrlProp74.xml><?xml version="1.0" encoding="utf-8"?>
<formControlPr xmlns="http://schemas.microsoft.com/office/spreadsheetml/2009/9/main" objectType="CheckBox" fmlaLink="I58" lockText="1" noThreeD="1"/>
</file>

<file path=xl/ctrlProps/ctrlProp75.xml><?xml version="1.0" encoding="utf-8"?>
<formControlPr xmlns="http://schemas.microsoft.com/office/spreadsheetml/2009/9/main" objectType="CheckBox" fmlaLink="K58" lockText="1" noThreeD="1"/>
</file>

<file path=xl/ctrlProps/ctrlProp76.xml><?xml version="1.0" encoding="utf-8"?>
<formControlPr xmlns="http://schemas.microsoft.com/office/spreadsheetml/2009/9/main" objectType="CheckBox" fmlaLink="E56" lockText="1" noThreeD="1"/>
</file>

<file path=xl/ctrlProps/ctrlProp77.xml><?xml version="1.0" encoding="utf-8"?>
<formControlPr xmlns="http://schemas.microsoft.com/office/spreadsheetml/2009/9/main" objectType="CheckBox" fmlaLink="G56" lockText="1" noThreeD="1"/>
</file>

<file path=xl/ctrlProps/ctrlProp78.xml><?xml version="1.0" encoding="utf-8"?>
<formControlPr xmlns="http://schemas.microsoft.com/office/spreadsheetml/2009/9/main" objectType="CheckBox" fmlaLink="I56" lockText="1" noThreeD="1"/>
</file>

<file path=xl/ctrlProps/ctrlProp79.xml><?xml version="1.0" encoding="utf-8"?>
<formControlPr xmlns="http://schemas.microsoft.com/office/spreadsheetml/2009/9/main" objectType="CheckBox" fmlaLink="K56" lockText="1" noThreeD="1"/>
</file>

<file path=xl/ctrlProps/ctrlProp8.xml><?xml version="1.0" encoding="utf-8"?>
<formControlPr xmlns="http://schemas.microsoft.com/office/spreadsheetml/2009/9/main" objectType="CheckBox" fmlaLink="S8" lockText="1" noThreeD="1"/>
</file>

<file path=xl/ctrlProps/ctrlProp80.xml><?xml version="1.0" encoding="utf-8"?>
<formControlPr xmlns="http://schemas.microsoft.com/office/spreadsheetml/2009/9/main" objectType="CheckBox" fmlaLink="E52" lockText="1" noThreeD="1"/>
</file>

<file path=xl/ctrlProps/ctrlProp81.xml><?xml version="1.0" encoding="utf-8"?>
<formControlPr xmlns="http://schemas.microsoft.com/office/spreadsheetml/2009/9/main" objectType="CheckBox" fmlaLink="G52" lockText="1" noThreeD="1"/>
</file>

<file path=xl/ctrlProps/ctrlProp82.xml><?xml version="1.0" encoding="utf-8"?>
<formControlPr xmlns="http://schemas.microsoft.com/office/spreadsheetml/2009/9/main" objectType="CheckBox" fmlaLink="I52" lockText="1" noThreeD="1"/>
</file>

<file path=xl/ctrlProps/ctrlProp83.xml><?xml version="1.0" encoding="utf-8"?>
<formControlPr xmlns="http://schemas.microsoft.com/office/spreadsheetml/2009/9/main" objectType="CheckBox" fmlaLink="K52" lockText="1" noThreeD="1"/>
</file>

<file path=xl/ctrlProps/ctrlProp84.xml><?xml version="1.0" encoding="utf-8"?>
<formControlPr xmlns="http://schemas.microsoft.com/office/spreadsheetml/2009/9/main" objectType="CheckBox" fmlaLink="E50" lockText="1" noThreeD="1"/>
</file>

<file path=xl/ctrlProps/ctrlProp85.xml><?xml version="1.0" encoding="utf-8"?>
<formControlPr xmlns="http://schemas.microsoft.com/office/spreadsheetml/2009/9/main" objectType="CheckBox" fmlaLink="G50" lockText="1" noThreeD="1"/>
</file>

<file path=xl/ctrlProps/ctrlProp86.xml><?xml version="1.0" encoding="utf-8"?>
<formControlPr xmlns="http://schemas.microsoft.com/office/spreadsheetml/2009/9/main" objectType="CheckBox" fmlaLink="I50" lockText="1" noThreeD="1"/>
</file>

<file path=xl/ctrlProps/ctrlProp87.xml><?xml version="1.0" encoding="utf-8"?>
<formControlPr xmlns="http://schemas.microsoft.com/office/spreadsheetml/2009/9/main" objectType="CheckBox" fmlaLink="K50" lockText="1" noThreeD="1"/>
</file>

<file path=xl/ctrlProps/ctrlProp88.xml><?xml version="1.0" encoding="utf-8"?>
<formControlPr xmlns="http://schemas.microsoft.com/office/spreadsheetml/2009/9/main" objectType="CheckBox" fmlaLink="Q46" lockText="1" noThreeD="1"/>
</file>

<file path=xl/ctrlProps/ctrlProp89.xml><?xml version="1.0" encoding="utf-8"?>
<formControlPr xmlns="http://schemas.microsoft.com/office/spreadsheetml/2009/9/main" objectType="CheckBox" fmlaLink="S46" lockText="1" noThreeD="1"/>
</file>

<file path=xl/ctrlProps/ctrlProp9.xml><?xml version="1.0" encoding="utf-8"?>
<formControlPr xmlns="http://schemas.microsoft.com/office/spreadsheetml/2009/9/main" objectType="CheckBox" fmlaLink="E10" lockText="1" noThreeD="1"/>
</file>

<file path=xl/ctrlProps/ctrlProp90.xml><?xml version="1.0" encoding="utf-8"?>
<formControlPr xmlns="http://schemas.microsoft.com/office/spreadsheetml/2009/9/main" objectType="CheckBox" fmlaLink="E46" lockText="1" noThreeD="1"/>
</file>

<file path=xl/ctrlProps/ctrlProp91.xml><?xml version="1.0" encoding="utf-8"?>
<formControlPr xmlns="http://schemas.microsoft.com/office/spreadsheetml/2009/9/main" objectType="CheckBox" fmlaLink="G46" lockText="1" noThreeD="1"/>
</file>

<file path=xl/ctrlProps/ctrlProp92.xml><?xml version="1.0" encoding="utf-8"?>
<formControlPr xmlns="http://schemas.microsoft.com/office/spreadsheetml/2009/9/main" objectType="CheckBox" fmlaLink="I46" lockText="1" noThreeD="1"/>
</file>

<file path=xl/ctrlProps/ctrlProp93.xml><?xml version="1.0" encoding="utf-8"?>
<formControlPr xmlns="http://schemas.microsoft.com/office/spreadsheetml/2009/9/main" objectType="CheckBox" fmlaLink="K46" lockText="1" noThreeD="1"/>
</file>

<file path=xl/ctrlProps/ctrlProp94.xml><?xml version="1.0" encoding="utf-8"?>
<formControlPr xmlns="http://schemas.microsoft.com/office/spreadsheetml/2009/9/main" objectType="CheckBox" fmlaLink="M46" lockText="1" noThreeD="1"/>
</file>

<file path=xl/ctrlProps/ctrlProp95.xml><?xml version="1.0" encoding="utf-8"?>
<formControlPr xmlns="http://schemas.microsoft.com/office/spreadsheetml/2009/9/main" objectType="CheckBox" fmlaLink="O46" lockText="1" noThreeD="1"/>
</file>

<file path=xl/ctrlProps/ctrlProp96.xml><?xml version="1.0" encoding="utf-8"?>
<formControlPr xmlns="http://schemas.microsoft.com/office/spreadsheetml/2009/9/main" objectType="CheckBox" fmlaLink="Q44" lockText="1" noThreeD="1"/>
</file>

<file path=xl/ctrlProps/ctrlProp97.xml><?xml version="1.0" encoding="utf-8"?>
<formControlPr xmlns="http://schemas.microsoft.com/office/spreadsheetml/2009/9/main" objectType="CheckBox" fmlaLink="E44" lockText="1" noThreeD="1"/>
</file>

<file path=xl/ctrlProps/ctrlProp98.xml><?xml version="1.0" encoding="utf-8"?>
<formControlPr xmlns="http://schemas.microsoft.com/office/spreadsheetml/2009/9/main" objectType="CheckBox" fmlaLink="G44" lockText="1" noThreeD="1"/>
</file>

<file path=xl/ctrlProps/ctrlProp99.xml><?xml version="1.0" encoding="utf-8"?>
<formControlPr xmlns="http://schemas.microsoft.com/office/spreadsheetml/2009/9/main" objectType="CheckBox" fmlaLink="I44" lockText="1" noThreeD="1"/>
</file>

<file path=xl/drawings/_rels/drawing1.xml.rels><?xml version="1.0" encoding="UTF-8" standalone="yes"?>
<Relationships xmlns="http://schemas.openxmlformats.org/package/2006/relationships"><Relationship Id="rId1" Type="http://schemas.openxmlformats.org/officeDocument/2006/relationships/hyperlink" Target="#'&#12521;&#12472;&#12458;&#65315;&#65325;&#36914;&#34892;&#34920;&#65288;&#26528;&#12354;&#12426;&#65289;'!A1"/></Relationships>
</file>

<file path=xl/drawings/_rels/drawing2.xml.rels><?xml version="1.0" encoding="UTF-8" standalone="yes"?>
<Relationships xmlns="http://schemas.openxmlformats.org/package/2006/relationships"><Relationship Id="rId1" Type="http://schemas.openxmlformats.org/officeDocument/2006/relationships/hyperlink" Target="#'&#12521;&#12472;&#12458;&#65315;&#65325;&#36914;&#34892;&#34920;&#65288;&#26528;&#12394;&#12375;&#65289;'!A1"/></Relationships>
</file>

<file path=xl/drawings/drawing1.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2" name="正方形/長方形 1">
          <a:hlinkClick xmlns:r="http://schemas.openxmlformats.org/officeDocument/2006/relationships" r:id="rId1"/>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22" name="正方形/長方形 121">
          <a:hlinkClick xmlns:r="http://schemas.openxmlformats.org/officeDocument/2006/relationships" r:id="rId1"/>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mc:AlternateContent xmlns:mc="http://schemas.openxmlformats.org/markup-compatibility/2006">
    <mc:Choice xmlns:a14="http://schemas.microsoft.com/office/drawing/2010/main" Requires="a14">
      <xdr:twoCellAnchor editAs="oneCell">
        <xdr:from>
          <xdr:col>4</xdr:col>
          <xdr:colOff>180975</xdr:colOff>
          <xdr:row>4</xdr:row>
          <xdr:rowOff>47625</xdr:rowOff>
        </xdr:from>
        <xdr:to>
          <xdr:col>6</xdr:col>
          <xdr:colOff>28575</xdr:colOff>
          <xdr:row>6</xdr:row>
          <xdr:rowOff>28575</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47625</xdr:rowOff>
        </xdr:from>
        <xdr:to>
          <xdr:col>8</xdr:col>
          <xdr:colOff>28575</xdr:colOff>
          <xdr:row>6</xdr:row>
          <xdr:rowOff>28575</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47625</xdr:rowOff>
        </xdr:from>
        <xdr:to>
          <xdr:col>10</xdr:col>
          <xdr:colOff>28575</xdr:colOff>
          <xdr:row>6</xdr:row>
          <xdr:rowOff>28575</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xdr:row>
          <xdr:rowOff>47625</xdr:rowOff>
        </xdr:from>
        <xdr:to>
          <xdr:col>12</xdr:col>
          <xdr:colOff>28575</xdr:colOff>
          <xdr:row>6</xdr:row>
          <xdr:rowOff>28575</xdr:rowOff>
        </xdr:to>
        <xdr:sp macro="" textlink="">
          <xdr:nvSpPr>
            <xdr:cNvPr id="7172" name="Check Box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xdr:row>
          <xdr:rowOff>47625</xdr:rowOff>
        </xdr:from>
        <xdr:to>
          <xdr:col>14</xdr:col>
          <xdr:colOff>28575</xdr:colOff>
          <xdr:row>6</xdr:row>
          <xdr:rowOff>28575</xdr:rowOff>
        </xdr:to>
        <xdr:sp macro="" textlink="">
          <xdr:nvSpPr>
            <xdr:cNvPr id="7173" name="Check Box 5" hidden="1">
              <a:extLst>
                <a:ext uri="{63B3BB69-23CF-44E3-9099-C40C66FF867C}">
                  <a14:compatExt spid="_x0000_s7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xdr:row>
          <xdr:rowOff>47625</xdr:rowOff>
        </xdr:from>
        <xdr:to>
          <xdr:col>16</xdr:col>
          <xdr:colOff>28575</xdr:colOff>
          <xdr:row>6</xdr:row>
          <xdr:rowOff>28575</xdr:rowOff>
        </xdr:to>
        <xdr:sp macro="" textlink="">
          <xdr:nvSpPr>
            <xdr:cNvPr id="7174" name="Check Box 6" hidden="1">
              <a:extLst>
                <a:ext uri="{63B3BB69-23CF-44E3-9099-C40C66FF867C}">
                  <a14:compatExt spid="_x0000_s7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47625</xdr:rowOff>
        </xdr:from>
        <xdr:to>
          <xdr:col>18</xdr:col>
          <xdr:colOff>28575</xdr:colOff>
          <xdr:row>8</xdr:row>
          <xdr:rowOff>28575</xdr:rowOff>
        </xdr:to>
        <xdr:sp macro="" textlink="">
          <xdr:nvSpPr>
            <xdr:cNvPr id="7175" name="Check Box 7" hidden="1">
              <a:extLst>
                <a:ext uri="{63B3BB69-23CF-44E3-9099-C40C66FF867C}">
                  <a14:compatExt spid="_x0000_s7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47625</xdr:rowOff>
        </xdr:from>
        <xdr:to>
          <xdr:col>20</xdr:col>
          <xdr:colOff>28575</xdr:colOff>
          <xdr:row>8</xdr:row>
          <xdr:rowOff>28575</xdr:rowOff>
        </xdr:to>
        <xdr:sp macro="" textlink="">
          <xdr:nvSpPr>
            <xdr:cNvPr id="7176" name="Check Box 8" hidden="1">
              <a:extLst>
                <a:ext uri="{63B3BB69-23CF-44E3-9099-C40C66FF867C}">
                  <a14:compatExt spid="_x0000_s7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xdr:row>
          <xdr:rowOff>47625</xdr:rowOff>
        </xdr:from>
        <xdr:to>
          <xdr:col>6</xdr:col>
          <xdr:colOff>28575</xdr:colOff>
          <xdr:row>10</xdr:row>
          <xdr:rowOff>28575</xdr:rowOff>
        </xdr:to>
        <xdr:sp macro="" textlink="">
          <xdr:nvSpPr>
            <xdr:cNvPr id="7177" name="Check Box 9" hidden="1">
              <a:extLst>
                <a:ext uri="{63B3BB69-23CF-44E3-9099-C40C66FF867C}">
                  <a14:compatExt spid="_x0000_s7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xdr:row>
          <xdr:rowOff>47625</xdr:rowOff>
        </xdr:from>
        <xdr:to>
          <xdr:col>6</xdr:col>
          <xdr:colOff>28575</xdr:colOff>
          <xdr:row>8</xdr:row>
          <xdr:rowOff>28575</xdr:rowOff>
        </xdr:to>
        <xdr:sp macro="" textlink="">
          <xdr:nvSpPr>
            <xdr:cNvPr id="7178" name="Check Box 10" hidden="1">
              <a:extLst>
                <a:ext uri="{63B3BB69-23CF-44E3-9099-C40C66FF867C}">
                  <a14:compatExt spid="_x0000_s7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xdr:row>
          <xdr:rowOff>47625</xdr:rowOff>
        </xdr:from>
        <xdr:to>
          <xdr:col>8</xdr:col>
          <xdr:colOff>28575</xdr:colOff>
          <xdr:row>8</xdr:row>
          <xdr:rowOff>28575</xdr:rowOff>
        </xdr:to>
        <xdr:sp macro="" textlink="">
          <xdr:nvSpPr>
            <xdr:cNvPr id="7179" name="Check Box 11" hidden="1">
              <a:extLst>
                <a:ext uri="{63B3BB69-23CF-44E3-9099-C40C66FF867C}">
                  <a14:compatExt spid="_x0000_s7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47625</xdr:rowOff>
        </xdr:from>
        <xdr:to>
          <xdr:col>10</xdr:col>
          <xdr:colOff>28575</xdr:colOff>
          <xdr:row>8</xdr:row>
          <xdr:rowOff>28575</xdr:rowOff>
        </xdr:to>
        <xdr:sp macro="" textlink="">
          <xdr:nvSpPr>
            <xdr:cNvPr id="7180" name="Check Box 12" hidden="1">
              <a:extLst>
                <a:ext uri="{63B3BB69-23CF-44E3-9099-C40C66FF867C}">
                  <a14:compatExt spid="_x0000_s7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47625</xdr:rowOff>
        </xdr:from>
        <xdr:to>
          <xdr:col>12</xdr:col>
          <xdr:colOff>28575</xdr:colOff>
          <xdr:row>8</xdr:row>
          <xdr:rowOff>28575</xdr:rowOff>
        </xdr:to>
        <xdr:sp macro="" textlink="">
          <xdr:nvSpPr>
            <xdr:cNvPr id="7181" name="Check Box 13" hidden="1">
              <a:extLst>
                <a:ext uri="{63B3BB69-23CF-44E3-9099-C40C66FF867C}">
                  <a14:compatExt spid="_x0000_s7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47625</xdr:rowOff>
        </xdr:from>
        <xdr:to>
          <xdr:col>14</xdr:col>
          <xdr:colOff>28575</xdr:colOff>
          <xdr:row>8</xdr:row>
          <xdr:rowOff>28575</xdr:rowOff>
        </xdr:to>
        <xdr:sp macro="" textlink="">
          <xdr:nvSpPr>
            <xdr:cNvPr id="7182" name="Check Box 14" hidden="1">
              <a:extLst>
                <a:ext uri="{63B3BB69-23CF-44E3-9099-C40C66FF867C}">
                  <a14:compatExt spid="_x0000_s7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xdr:row>
          <xdr:rowOff>47625</xdr:rowOff>
        </xdr:from>
        <xdr:to>
          <xdr:col>16</xdr:col>
          <xdr:colOff>28575</xdr:colOff>
          <xdr:row>8</xdr:row>
          <xdr:rowOff>28575</xdr:rowOff>
        </xdr:to>
        <xdr:sp macro="" textlink="">
          <xdr:nvSpPr>
            <xdr:cNvPr id="7183" name="Check Box 15" hidden="1">
              <a:extLst>
                <a:ext uri="{63B3BB69-23CF-44E3-9099-C40C66FF867C}">
                  <a14:compatExt spid="_x0000_s7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xdr:row>
          <xdr:rowOff>47625</xdr:rowOff>
        </xdr:from>
        <xdr:to>
          <xdr:col>6</xdr:col>
          <xdr:colOff>28575</xdr:colOff>
          <xdr:row>14</xdr:row>
          <xdr:rowOff>28575</xdr:rowOff>
        </xdr:to>
        <xdr:sp macro="" textlink="">
          <xdr:nvSpPr>
            <xdr:cNvPr id="7184" name="Check Box 16" hidden="1">
              <a:extLst>
                <a:ext uri="{63B3BB69-23CF-44E3-9099-C40C66FF867C}">
                  <a14:compatExt spid="_x0000_s7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47625</xdr:rowOff>
        </xdr:from>
        <xdr:to>
          <xdr:col>8</xdr:col>
          <xdr:colOff>28575</xdr:colOff>
          <xdr:row>14</xdr:row>
          <xdr:rowOff>28575</xdr:rowOff>
        </xdr:to>
        <xdr:sp macro="" textlink="">
          <xdr:nvSpPr>
            <xdr:cNvPr id="7185" name="Check Box 17" hidden="1">
              <a:extLst>
                <a:ext uri="{63B3BB69-23CF-44E3-9099-C40C66FF867C}">
                  <a14:compatExt spid="_x0000_s7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12</xdr:row>
          <xdr:rowOff>47625</xdr:rowOff>
        </xdr:from>
        <xdr:to>
          <xdr:col>10</xdr:col>
          <xdr:colOff>28575</xdr:colOff>
          <xdr:row>14</xdr:row>
          <xdr:rowOff>28575</xdr:rowOff>
        </xdr:to>
        <xdr:sp macro="" textlink="">
          <xdr:nvSpPr>
            <xdr:cNvPr id="7186" name="Check Box 18" hidden="1">
              <a:extLst>
                <a:ext uri="{63B3BB69-23CF-44E3-9099-C40C66FF867C}">
                  <a14:compatExt spid="_x0000_s7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12</xdr:row>
          <xdr:rowOff>47625</xdr:rowOff>
        </xdr:from>
        <xdr:to>
          <xdr:col>12</xdr:col>
          <xdr:colOff>28575</xdr:colOff>
          <xdr:row>14</xdr:row>
          <xdr:rowOff>28575</xdr:rowOff>
        </xdr:to>
        <xdr:sp macro="" textlink="">
          <xdr:nvSpPr>
            <xdr:cNvPr id="7187" name="Check Box 19" hidden="1">
              <a:extLst>
                <a:ext uri="{63B3BB69-23CF-44E3-9099-C40C66FF867C}">
                  <a14:compatExt spid="_x0000_s7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47625</xdr:rowOff>
        </xdr:from>
        <xdr:to>
          <xdr:col>14</xdr:col>
          <xdr:colOff>28575</xdr:colOff>
          <xdr:row>14</xdr:row>
          <xdr:rowOff>28575</xdr:rowOff>
        </xdr:to>
        <xdr:sp macro="" textlink="">
          <xdr:nvSpPr>
            <xdr:cNvPr id="7188" name="Check Box 20" hidden="1">
              <a:extLst>
                <a:ext uri="{63B3BB69-23CF-44E3-9099-C40C66FF867C}">
                  <a14:compatExt spid="_x0000_s7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47625</xdr:rowOff>
        </xdr:from>
        <xdr:to>
          <xdr:col>16</xdr:col>
          <xdr:colOff>28575</xdr:colOff>
          <xdr:row>14</xdr:row>
          <xdr:rowOff>28575</xdr:rowOff>
        </xdr:to>
        <xdr:sp macro="" textlink="">
          <xdr:nvSpPr>
            <xdr:cNvPr id="7189" name="Check Box 21" hidden="1">
              <a:extLst>
                <a:ext uri="{63B3BB69-23CF-44E3-9099-C40C66FF867C}">
                  <a14:compatExt spid="_x0000_s7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14</xdr:row>
          <xdr:rowOff>47625</xdr:rowOff>
        </xdr:from>
        <xdr:to>
          <xdr:col>6</xdr:col>
          <xdr:colOff>28575</xdr:colOff>
          <xdr:row>16</xdr:row>
          <xdr:rowOff>28575</xdr:rowOff>
        </xdr:to>
        <xdr:sp macro="" textlink="">
          <xdr:nvSpPr>
            <xdr:cNvPr id="7190" name="Check Box 22" hidden="1">
              <a:extLst>
                <a:ext uri="{63B3BB69-23CF-44E3-9099-C40C66FF867C}">
                  <a14:compatExt spid="_x0000_s7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47625</xdr:rowOff>
        </xdr:from>
        <xdr:to>
          <xdr:col>8</xdr:col>
          <xdr:colOff>28575</xdr:colOff>
          <xdr:row>16</xdr:row>
          <xdr:rowOff>28575</xdr:rowOff>
        </xdr:to>
        <xdr:sp macro="" textlink="">
          <xdr:nvSpPr>
            <xdr:cNvPr id="7191" name="Check Box 23" hidden="1">
              <a:extLst>
                <a:ext uri="{63B3BB69-23CF-44E3-9099-C40C66FF867C}">
                  <a14:compatExt spid="_x0000_s7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14</xdr:row>
          <xdr:rowOff>47625</xdr:rowOff>
        </xdr:from>
        <xdr:to>
          <xdr:col>10</xdr:col>
          <xdr:colOff>28575</xdr:colOff>
          <xdr:row>16</xdr:row>
          <xdr:rowOff>28575</xdr:rowOff>
        </xdr:to>
        <xdr:sp macro="" textlink="">
          <xdr:nvSpPr>
            <xdr:cNvPr id="7192" name="Check Box 24" hidden="1">
              <a:extLst>
                <a:ext uri="{63B3BB69-23CF-44E3-9099-C40C66FF867C}">
                  <a14:compatExt spid="_x0000_s7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xdr:row>
          <xdr:rowOff>47625</xdr:rowOff>
        </xdr:from>
        <xdr:to>
          <xdr:col>12</xdr:col>
          <xdr:colOff>28575</xdr:colOff>
          <xdr:row>16</xdr:row>
          <xdr:rowOff>28575</xdr:rowOff>
        </xdr:to>
        <xdr:sp macro="" textlink="">
          <xdr:nvSpPr>
            <xdr:cNvPr id="7193" name="Check Box 25" hidden="1">
              <a:extLst>
                <a:ext uri="{63B3BB69-23CF-44E3-9099-C40C66FF867C}">
                  <a14:compatExt spid="_x0000_s7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47625</xdr:rowOff>
        </xdr:from>
        <xdr:to>
          <xdr:col>14</xdr:col>
          <xdr:colOff>28575</xdr:colOff>
          <xdr:row>16</xdr:row>
          <xdr:rowOff>28575</xdr:rowOff>
        </xdr:to>
        <xdr:sp macro="" textlink="">
          <xdr:nvSpPr>
            <xdr:cNvPr id="7194" name="Check Box 26" hidden="1">
              <a:extLst>
                <a:ext uri="{63B3BB69-23CF-44E3-9099-C40C66FF867C}">
                  <a14:compatExt spid="_x0000_s7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47625</xdr:rowOff>
        </xdr:from>
        <xdr:to>
          <xdr:col>16</xdr:col>
          <xdr:colOff>28575</xdr:colOff>
          <xdr:row>16</xdr:row>
          <xdr:rowOff>28575</xdr:rowOff>
        </xdr:to>
        <xdr:sp macro="" textlink="">
          <xdr:nvSpPr>
            <xdr:cNvPr id="7195" name="Check Box 27" hidden="1">
              <a:extLst>
                <a:ext uri="{63B3BB69-23CF-44E3-9099-C40C66FF867C}">
                  <a14:compatExt spid="_x0000_s7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xdr:row>
          <xdr:rowOff>47625</xdr:rowOff>
        </xdr:from>
        <xdr:to>
          <xdr:col>6</xdr:col>
          <xdr:colOff>28575</xdr:colOff>
          <xdr:row>20</xdr:row>
          <xdr:rowOff>28575</xdr:rowOff>
        </xdr:to>
        <xdr:sp macro="" textlink="">
          <xdr:nvSpPr>
            <xdr:cNvPr id="7196" name="Check Box 28" hidden="1">
              <a:extLst>
                <a:ext uri="{63B3BB69-23CF-44E3-9099-C40C66FF867C}">
                  <a14:compatExt spid="_x0000_s7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xdr:row>
          <xdr:rowOff>47625</xdr:rowOff>
        </xdr:from>
        <xdr:to>
          <xdr:col>8</xdr:col>
          <xdr:colOff>28575</xdr:colOff>
          <xdr:row>20</xdr:row>
          <xdr:rowOff>28575</xdr:rowOff>
        </xdr:to>
        <xdr:sp macro="" textlink="">
          <xdr:nvSpPr>
            <xdr:cNvPr id="7197" name="Check Box 29" hidden="1">
              <a:extLst>
                <a:ext uri="{63B3BB69-23CF-44E3-9099-C40C66FF867C}">
                  <a14:compatExt spid="_x0000_s7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47625</xdr:rowOff>
        </xdr:from>
        <xdr:to>
          <xdr:col>10</xdr:col>
          <xdr:colOff>28575</xdr:colOff>
          <xdr:row>20</xdr:row>
          <xdr:rowOff>28575</xdr:rowOff>
        </xdr:to>
        <xdr:sp macro="" textlink="">
          <xdr:nvSpPr>
            <xdr:cNvPr id="7198" name="Check Box 30" hidden="1">
              <a:extLst>
                <a:ext uri="{63B3BB69-23CF-44E3-9099-C40C66FF867C}">
                  <a14:compatExt spid="_x0000_s7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20</xdr:row>
          <xdr:rowOff>47625</xdr:rowOff>
        </xdr:from>
        <xdr:to>
          <xdr:col>6</xdr:col>
          <xdr:colOff>28575</xdr:colOff>
          <xdr:row>22</xdr:row>
          <xdr:rowOff>28575</xdr:rowOff>
        </xdr:to>
        <xdr:sp macro="" textlink="">
          <xdr:nvSpPr>
            <xdr:cNvPr id="7199" name="Check Box 31" hidden="1">
              <a:extLst>
                <a:ext uri="{63B3BB69-23CF-44E3-9099-C40C66FF867C}">
                  <a14:compatExt spid="_x0000_s7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xdr:row>
          <xdr:rowOff>47625</xdr:rowOff>
        </xdr:from>
        <xdr:to>
          <xdr:col>8</xdr:col>
          <xdr:colOff>28575</xdr:colOff>
          <xdr:row>22</xdr:row>
          <xdr:rowOff>28575</xdr:rowOff>
        </xdr:to>
        <xdr:sp macro="" textlink="">
          <xdr:nvSpPr>
            <xdr:cNvPr id="7200" name="Check Box 32" hidden="1">
              <a:extLst>
                <a:ext uri="{63B3BB69-23CF-44E3-9099-C40C66FF867C}">
                  <a14:compatExt spid="_x0000_s7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47625</xdr:rowOff>
        </xdr:from>
        <xdr:to>
          <xdr:col>10</xdr:col>
          <xdr:colOff>28575</xdr:colOff>
          <xdr:row>22</xdr:row>
          <xdr:rowOff>28575</xdr:rowOff>
        </xdr:to>
        <xdr:sp macro="" textlink="">
          <xdr:nvSpPr>
            <xdr:cNvPr id="7201" name="Check Box 33" hidden="1">
              <a:extLst>
                <a:ext uri="{63B3BB69-23CF-44E3-9099-C40C66FF867C}">
                  <a14:compatExt spid="_x0000_s7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20</xdr:row>
          <xdr:rowOff>47625</xdr:rowOff>
        </xdr:from>
        <xdr:to>
          <xdr:col>12</xdr:col>
          <xdr:colOff>28575</xdr:colOff>
          <xdr:row>22</xdr:row>
          <xdr:rowOff>28575</xdr:rowOff>
        </xdr:to>
        <xdr:sp macro="" textlink="">
          <xdr:nvSpPr>
            <xdr:cNvPr id="7202" name="Check Box 34" hidden="1">
              <a:extLst>
                <a:ext uri="{63B3BB69-23CF-44E3-9099-C40C66FF867C}">
                  <a14:compatExt spid="_x0000_s7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47625</xdr:rowOff>
        </xdr:from>
        <xdr:to>
          <xdr:col>14</xdr:col>
          <xdr:colOff>28575</xdr:colOff>
          <xdr:row>22</xdr:row>
          <xdr:rowOff>28575</xdr:rowOff>
        </xdr:to>
        <xdr:sp macro="" textlink="">
          <xdr:nvSpPr>
            <xdr:cNvPr id="7203" name="Check Box 35" hidden="1">
              <a:extLst>
                <a:ext uri="{63B3BB69-23CF-44E3-9099-C40C66FF867C}">
                  <a14:compatExt spid="_x0000_s7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24</xdr:row>
          <xdr:rowOff>47625</xdr:rowOff>
        </xdr:from>
        <xdr:to>
          <xdr:col>6</xdr:col>
          <xdr:colOff>28575</xdr:colOff>
          <xdr:row>26</xdr:row>
          <xdr:rowOff>28575</xdr:rowOff>
        </xdr:to>
        <xdr:sp macro="" textlink="">
          <xdr:nvSpPr>
            <xdr:cNvPr id="7204" name="Check Box 36" hidden="1">
              <a:extLst>
                <a:ext uri="{63B3BB69-23CF-44E3-9099-C40C66FF867C}">
                  <a14:compatExt spid="_x0000_s7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24</xdr:row>
          <xdr:rowOff>47625</xdr:rowOff>
        </xdr:from>
        <xdr:to>
          <xdr:col>8</xdr:col>
          <xdr:colOff>28575</xdr:colOff>
          <xdr:row>26</xdr:row>
          <xdr:rowOff>28575</xdr:rowOff>
        </xdr:to>
        <xdr:sp macro="" textlink="">
          <xdr:nvSpPr>
            <xdr:cNvPr id="7205" name="Check Box 37" hidden="1">
              <a:extLst>
                <a:ext uri="{63B3BB69-23CF-44E3-9099-C40C66FF867C}">
                  <a14:compatExt spid="_x0000_s7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26</xdr:row>
          <xdr:rowOff>47625</xdr:rowOff>
        </xdr:from>
        <xdr:to>
          <xdr:col>6</xdr:col>
          <xdr:colOff>28575</xdr:colOff>
          <xdr:row>28</xdr:row>
          <xdr:rowOff>28575</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47625</xdr:rowOff>
        </xdr:from>
        <xdr:to>
          <xdr:col>8</xdr:col>
          <xdr:colOff>28575</xdr:colOff>
          <xdr:row>28</xdr:row>
          <xdr:rowOff>28575</xdr:rowOff>
        </xdr:to>
        <xdr:sp macro="" textlink="">
          <xdr:nvSpPr>
            <xdr:cNvPr id="7207" name="Check Box 39" hidden="1">
              <a:extLst>
                <a:ext uri="{63B3BB69-23CF-44E3-9099-C40C66FF867C}">
                  <a14:compatExt spid="_x0000_s7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47625</xdr:rowOff>
        </xdr:from>
        <xdr:to>
          <xdr:col>10</xdr:col>
          <xdr:colOff>28575</xdr:colOff>
          <xdr:row>28</xdr:row>
          <xdr:rowOff>28575</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47625</xdr:rowOff>
        </xdr:from>
        <xdr:to>
          <xdr:col>6</xdr:col>
          <xdr:colOff>28575</xdr:colOff>
          <xdr:row>32</xdr:row>
          <xdr:rowOff>28575</xdr:rowOff>
        </xdr:to>
        <xdr:sp macro="" textlink="">
          <xdr:nvSpPr>
            <xdr:cNvPr id="7209" name="Check Box 41" hidden="1">
              <a:extLst>
                <a:ext uri="{63B3BB69-23CF-44E3-9099-C40C66FF867C}">
                  <a14:compatExt spid="_x0000_s7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30</xdr:row>
          <xdr:rowOff>47625</xdr:rowOff>
        </xdr:from>
        <xdr:to>
          <xdr:col>8</xdr:col>
          <xdr:colOff>28575</xdr:colOff>
          <xdr:row>32</xdr:row>
          <xdr:rowOff>28575</xdr:rowOff>
        </xdr:to>
        <xdr:sp macro="" textlink="">
          <xdr:nvSpPr>
            <xdr:cNvPr id="7210" name="Check Box 42" hidden="1">
              <a:extLst>
                <a:ext uri="{63B3BB69-23CF-44E3-9099-C40C66FF867C}">
                  <a14:compatExt spid="_x0000_s7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32</xdr:row>
          <xdr:rowOff>47625</xdr:rowOff>
        </xdr:from>
        <xdr:to>
          <xdr:col>6</xdr:col>
          <xdr:colOff>28575</xdr:colOff>
          <xdr:row>34</xdr:row>
          <xdr:rowOff>28575</xdr:rowOff>
        </xdr:to>
        <xdr:sp macro="" textlink="">
          <xdr:nvSpPr>
            <xdr:cNvPr id="7211" name="Check Box 43" hidden="1">
              <a:extLst>
                <a:ext uri="{63B3BB69-23CF-44E3-9099-C40C66FF867C}">
                  <a14:compatExt spid="_x0000_s7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47625</xdr:rowOff>
        </xdr:from>
        <xdr:to>
          <xdr:col>8</xdr:col>
          <xdr:colOff>28575</xdr:colOff>
          <xdr:row>34</xdr:row>
          <xdr:rowOff>28575</xdr:rowOff>
        </xdr:to>
        <xdr:sp macro="" textlink="">
          <xdr:nvSpPr>
            <xdr:cNvPr id="7212" name="Check Box 44" hidden="1">
              <a:extLst>
                <a:ext uri="{63B3BB69-23CF-44E3-9099-C40C66FF867C}">
                  <a14:compatExt spid="_x0000_s7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47625</xdr:rowOff>
        </xdr:from>
        <xdr:to>
          <xdr:col>6</xdr:col>
          <xdr:colOff>28575</xdr:colOff>
          <xdr:row>38</xdr:row>
          <xdr:rowOff>28575</xdr:rowOff>
        </xdr:to>
        <xdr:sp macro="" textlink="">
          <xdr:nvSpPr>
            <xdr:cNvPr id="7213" name="Check Box 45" hidden="1">
              <a:extLst>
                <a:ext uri="{63B3BB69-23CF-44E3-9099-C40C66FF867C}">
                  <a14:compatExt spid="_x0000_s7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47625</xdr:rowOff>
        </xdr:from>
        <xdr:to>
          <xdr:col>8</xdr:col>
          <xdr:colOff>28575</xdr:colOff>
          <xdr:row>38</xdr:row>
          <xdr:rowOff>28575</xdr:rowOff>
        </xdr:to>
        <xdr:sp macro="" textlink="">
          <xdr:nvSpPr>
            <xdr:cNvPr id="7214" name="Check Box 46" hidden="1">
              <a:extLst>
                <a:ext uri="{63B3BB69-23CF-44E3-9099-C40C66FF867C}">
                  <a14:compatExt spid="_x0000_s7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xdr:row>
          <xdr:rowOff>47625</xdr:rowOff>
        </xdr:from>
        <xdr:to>
          <xdr:col>10</xdr:col>
          <xdr:colOff>28575</xdr:colOff>
          <xdr:row>38</xdr:row>
          <xdr:rowOff>28575</xdr:rowOff>
        </xdr:to>
        <xdr:sp macro="" textlink="">
          <xdr:nvSpPr>
            <xdr:cNvPr id="7215" name="Check Box 47" hidden="1">
              <a:extLst>
                <a:ext uri="{63B3BB69-23CF-44E3-9099-C40C66FF867C}">
                  <a14:compatExt spid="_x0000_s7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36</xdr:row>
          <xdr:rowOff>47625</xdr:rowOff>
        </xdr:from>
        <xdr:to>
          <xdr:col>12</xdr:col>
          <xdr:colOff>28575</xdr:colOff>
          <xdr:row>38</xdr:row>
          <xdr:rowOff>28575</xdr:rowOff>
        </xdr:to>
        <xdr:sp macro="" textlink="">
          <xdr:nvSpPr>
            <xdr:cNvPr id="7216" name="Check Box 48" hidden="1">
              <a:extLst>
                <a:ext uri="{63B3BB69-23CF-44E3-9099-C40C66FF867C}">
                  <a14:compatExt spid="_x0000_s7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47625</xdr:rowOff>
        </xdr:from>
        <xdr:to>
          <xdr:col>14</xdr:col>
          <xdr:colOff>28575</xdr:colOff>
          <xdr:row>38</xdr:row>
          <xdr:rowOff>28575</xdr:rowOff>
        </xdr:to>
        <xdr:sp macro="" textlink="">
          <xdr:nvSpPr>
            <xdr:cNvPr id="7217" name="Check Box 49" hidden="1">
              <a:extLst>
                <a:ext uri="{63B3BB69-23CF-44E3-9099-C40C66FF867C}">
                  <a14:compatExt spid="_x0000_s7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47625</xdr:rowOff>
        </xdr:from>
        <xdr:to>
          <xdr:col>16</xdr:col>
          <xdr:colOff>28575</xdr:colOff>
          <xdr:row>38</xdr:row>
          <xdr:rowOff>28575</xdr:rowOff>
        </xdr:to>
        <xdr:sp macro="" textlink="">
          <xdr:nvSpPr>
            <xdr:cNvPr id="7218" name="Check Box 50" hidden="1">
              <a:extLst>
                <a:ext uri="{63B3BB69-23CF-44E3-9099-C40C66FF867C}">
                  <a14:compatExt spid="_x0000_s7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38</xdr:row>
          <xdr:rowOff>47625</xdr:rowOff>
        </xdr:from>
        <xdr:to>
          <xdr:col>6</xdr:col>
          <xdr:colOff>28575</xdr:colOff>
          <xdr:row>40</xdr:row>
          <xdr:rowOff>28575</xdr:rowOff>
        </xdr:to>
        <xdr:sp macro="" textlink="">
          <xdr:nvSpPr>
            <xdr:cNvPr id="7219" name="Check Box 51" hidden="1">
              <a:extLst>
                <a:ext uri="{63B3BB69-23CF-44E3-9099-C40C66FF867C}">
                  <a14:compatExt spid="_x0000_s7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xdr:row>
          <xdr:rowOff>47625</xdr:rowOff>
        </xdr:from>
        <xdr:to>
          <xdr:col>8</xdr:col>
          <xdr:colOff>28575</xdr:colOff>
          <xdr:row>40</xdr:row>
          <xdr:rowOff>28575</xdr:rowOff>
        </xdr:to>
        <xdr:sp macro="" textlink="">
          <xdr:nvSpPr>
            <xdr:cNvPr id="7220" name="Check Box 52" hidden="1">
              <a:extLst>
                <a:ext uri="{63B3BB69-23CF-44E3-9099-C40C66FF867C}">
                  <a14:compatExt spid="_x0000_s7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38</xdr:row>
          <xdr:rowOff>47625</xdr:rowOff>
        </xdr:from>
        <xdr:to>
          <xdr:col>10</xdr:col>
          <xdr:colOff>28575</xdr:colOff>
          <xdr:row>40</xdr:row>
          <xdr:rowOff>28575</xdr:rowOff>
        </xdr:to>
        <xdr:sp macro="" textlink="">
          <xdr:nvSpPr>
            <xdr:cNvPr id="7221" name="Check Box 53" hidden="1">
              <a:extLst>
                <a:ext uri="{63B3BB69-23CF-44E3-9099-C40C66FF867C}">
                  <a14:compatExt spid="_x0000_s7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38</xdr:row>
          <xdr:rowOff>47625</xdr:rowOff>
        </xdr:from>
        <xdr:to>
          <xdr:col>12</xdr:col>
          <xdr:colOff>28575</xdr:colOff>
          <xdr:row>40</xdr:row>
          <xdr:rowOff>28575</xdr:rowOff>
        </xdr:to>
        <xdr:sp macro="" textlink="">
          <xdr:nvSpPr>
            <xdr:cNvPr id="7222" name="Check Box 54" hidden="1">
              <a:extLst>
                <a:ext uri="{63B3BB69-23CF-44E3-9099-C40C66FF867C}">
                  <a14:compatExt spid="_x0000_s7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38</xdr:row>
          <xdr:rowOff>47625</xdr:rowOff>
        </xdr:from>
        <xdr:to>
          <xdr:col>14</xdr:col>
          <xdr:colOff>28575</xdr:colOff>
          <xdr:row>40</xdr:row>
          <xdr:rowOff>28575</xdr:rowOff>
        </xdr:to>
        <xdr:sp macro="" textlink="">
          <xdr:nvSpPr>
            <xdr:cNvPr id="7223" name="Check Box 55" hidden="1">
              <a:extLst>
                <a:ext uri="{63B3BB69-23CF-44E3-9099-C40C66FF867C}">
                  <a14:compatExt spid="_x0000_s7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47625</xdr:rowOff>
        </xdr:from>
        <xdr:to>
          <xdr:col>16</xdr:col>
          <xdr:colOff>28575</xdr:colOff>
          <xdr:row>40</xdr:row>
          <xdr:rowOff>28575</xdr:rowOff>
        </xdr:to>
        <xdr:sp macro="" textlink="">
          <xdr:nvSpPr>
            <xdr:cNvPr id="7224" name="Check Box 56" hidden="1">
              <a:extLst>
                <a:ext uri="{63B3BB69-23CF-44E3-9099-C40C66FF867C}">
                  <a14:compatExt spid="_x0000_s7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62</xdr:row>
          <xdr:rowOff>47625</xdr:rowOff>
        </xdr:from>
        <xdr:to>
          <xdr:col>18</xdr:col>
          <xdr:colOff>28575</xdr:colOff>
          <xdr:row>64</xdr:row>
          <xdr:rowOff>28575</xdr:rowOff>
        </xdr:to>
        <xdr:sp macro="" textlink="">
          <xdr:nvSpPr>
            <xdr:cNvPr id="7225" name="Check Box 57" hidden="1">
              <a:extLst>
                <a:ext uri="{63B3BB69-23CF-44E3-9099-C40C66FF867C}">
                  <a14:compatExt spid="_x0000_s7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62</xdr:row>
          <xdr:rowOff>47625</xdr:rowOff>
        </xdr:from>
        <xdr:to>
          <xdr:col>6</xdr:col>
          <xdr:colOff>28575</xdr:colOff>
          <xdr:row>64</xdr:row>
          <xdr:rowOff>28575</xdr:rowOff>
        </xdr:to>
        <xdr:sp macro="" textlink="">
          <xdr:nvSpPr>
            <xdr:cNvPr id="7226" name="Check Box 58" hidden="1">
              <a:extLst>
                <a:ext uri="{63B3BB69-23CF-44E3-9099-C40C66FF867C}">
                  <a14:compatExt spid="_x0000_s7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62</xdr:row>
          <xdr:rowOff>47625</xdr:rowOff>
        </xdr:from>
        <xdr:to>
          <xdr:col>8</xdr:col>
          <xdr:colOff>28575</xdr:colOff>
          <xdr:row>64</xdr:row>
          <xdr:rowOff>28575</xdr:rowOff>
        </xdr:to>
        <xdr:sp macro="" textlink="">
          <xdr:nvSpPr>
            <xdr:cNvPr id="7227" name="Check Box 59" hidden="1">
              <a:extLst>
                <a:ext uri="{63B3BB69-23CF-44E3-9099-C40C66FF867C}">
                  <a14:compatExt spid="_x0000_s7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62</xdr:row>
          <xdr:rowOff>47625</xdr:rowOff>
        </xdr:from>
        <xdr:to>
          <xdr:col>10</xdr:col>
          <xdr:colOff>28575</xdr:colOff>
          <xdr:row>64</xdr:row>
          <xdr:rowOff>28575</xdr:rowOff>
        </xdr:to>
        <xdr:sp macro="" textlink="">
          <xdr:nvSpPr>
            <xdr:cNvPr id="7228" name="Check Box 60" hidden="1">
              <a:extLst>
                <a:ext uri="{63B3BB69-23CF-44E3-9099-C40C66FF867C}">
                  <a14:compatExt spid="_x0000_s7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62</xdr:row>
          <xdr:rowOff>47625</xdr:rowOff>
        </xdr:from>
        <xdr:to>
          <xdr:col>12</xdr:col>
          <xdr:colOff>28575</xdr:colOff>
          <xdr:row>64</xdr:row>
          <xdr:rowOff>28575</xdr:rowOff>
        </xdr:to>
        <xdr:sp macro="" textlink="">
          <xdr:nvSpPr>
            <xdr:cNvPr id="7229" name="Check Box 61" hidden="1">
              <a:extLst>
                <a:ext uri="{63B3BB69-23CF-44E3-9099-C40C66FF867C}">
                  <a14:compatExt spid="_x0000_s7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14</xdr:col>
          <xdr:colOff>28575</xdr:colOff>
          <xdr:row>64</xdr:row>
          <xdr:rowOff>28575</xdr:rowOff>
        </xdr:to>
        <xdr:sp macro="" textlink="">
          <xdr:nvSpPr>
            <xdr:cNvPr id="7230" name="Check Box 62" hidden="1">
              <a:extLst>
                <a:ext uri="{63B3BB69-23CF-44E3-9099-C40C66FF867C}">
                  <a14:compatExt spid="_x0000_s7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62</xdr:row>
          <xdr:rowOff>47625</xdr:rowOff>
        </xdr:from>
        <xdr:to>
          <xdr:col>16</xdr:col>
          <xdr:colOff>28575</xdr:colOff>
          <xdr:row>64</xdr:row>
          <xdr:rowOff>28575</xdr:rowOff>
        </xdr:to>
        <xdr:sp macro="" textlink="">
          <xdr:nvSpPr>
            <xdr:cNvPr id="7231" name="Check Box 63" hidden="1">
              <a:extLst>
                <a:ext uri="{63B3BB69-23CF-44E3-9099-C40C66FF867C}">
                  <a14:compatExt spid="_x0000_s7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60</xdr:row>
          <xdr:rowOff>47625</xdr:rowOff>
        </xdr:from>
        <xdr:to>
          <xdr:col>18</xdr:col>
          <xdr:colOff>28575</xdr:colOff>
          <xdr:row>62</xdr:row>
          <xdr:rowOff>28575</xdr:rowOff>
        </xdr:to>
        <xdr:sp macro="" textlink="">
          <xdr:nvSpPr>
            <xdr:cNvPr id="7232" name="Check Box 64" hidden="1">
              <a:extLst>
                <a:ext uri="{63B3BB69-23CF-44E3-9099-C40C66FF867C}">
                  <a14:compatExt spid="_x0000_s7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60</xdr:row>
          <xdr:rowOff>47625</xdr:rowOff>
        </xdr:from>
        <xdr:to>
          <xdr:col>20</xdr:col>
          <xdr:colOff>28575</xdr:colOff>
          <xdr:row>62</xdr:row>
          <xdr:rowOff>28575</xdr:rowOff>
        </xdr:to>
        <xdr:sp macro="" textlink="">
          <xdr:nvSpPr>
            <xdr:cNvPr id="7233" name="Check Box 65" hidden="1">
              <a:extLst>
                <a:ext uri="{63B3BB69-23CF-44E3-9099-C40C66FF867C}">
                  <a14:compatExt spid="_x0000_s7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60</xdr:row>
          <xdr:rowOff>47625</xdr:rowOff>
        </xdr:from>
        <xdr:to>
          <xdr:col>6</xdr:col>
          <xdr:colOff>28575</xdr:colOff>
          <xdr:row>62</xdr:row>
          <xdr:rowOff>28575</xdr:rowOff>
        </xdr:to>
        <xdr:sp macro="" textlink="">
          <xdr:nvSpPr>
            <xdr:cNvPr id="7234" name="Check Box 66" hidden="1">
              <a:extLst>
                <a:ext uri="{63B3BB69-23CF-44E3-9099-C40C66FF867C}">
                  <a14:compatExt spid="_x0000_s7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47625</xdr:rowOff>
        </xdr:from>
        <xdr:to>
          <xdr:col>8</xdr:col>
          <xdr:colOff>28575</xdr:colOff>
          <xdr:row>62</xdr:row>
          <xdr:rowOff>28575</xdr:rowOff>
        </xdr:to>
        <xdr:sp macro="" textlink="">
          <xdr:nvSpPr>
            <xdr:cNvPr id="7235" name="Check Box 67" hidden="1">
              <a:extLst>
                <a:ext uri="{63B3BB69-23CF-44E3-9099-C40C66FF867C}">
                  <a14:compatExt spid="_x0000_s7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60</xdr:row>
          <xdr:rowOff>47625</xdr:rowOff>
        </xdr:from>
        <xdr:to>
          <xdr:col>10</xdr:col>
          <xdr:colOff>28575</xdr:colOff>
          <xdr:row>62</xdr:row>
          <xdr:rowOff>28575</xdr:rowOff>
        </xdr:to>
        <xdr:sp macro="" textlink="">
          <xdr:nvSpPr>
            <xdr:cNvPr id="7236" name="Check Box 68" hidden="1">
              <a:extLst>
                <a:ext uri="{63B3BB69-23CF-44E3-9099-C40C66FF867C}">
                  <a14:compatExt spid="_x0000_s7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60</xdr:row>
          <xdr:rowOff>47625</xdr:rowOff>
        </xdr:from>
        <xdr:to>
          <xdr:col>12</xdr:col>
          <xdr:colOff>28575</xdr:colOff>
          <xdr:row>62</xdr:row>
          <xdr:rowOff>28575</xdr:rowOff>
        </xdr:to>
        <xdr:sp macro="" textlink="">
          <xdr:nvSpPr>
            <xdr:cNvPr id="7237" name="Check Box 69" hidden="1">
              <a:extLst>
                <a:ext uri="{63B3BB69-23CF-44E3-9099-C40C66FF867C}">
                  <a14:compatExt spid="_x0000_s7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47625</xdr:rowOff>
        </xdr:from>
        <xdr:to>
          <xdr:col>14</xdr:col>
          <xdr:colOff>28575</xdr:colOff>
          <xdr:row>62</xdr:row>
          <xdr:rowOff>28575</xdr:rowOff>
        </xdr:to>
        <xdr:sp macro="" textlink="">
          <xdr:nvSpPr>
            <xdr:cNvPr id="7238" name="Check Box 70" hidden="1">
              <a:extLst>
                <a:ext uri="{63B3BB69-23CF-44E3-9099-C40C66FF867C}">
                  <a14:compatExt spid="_x0000_s7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60</xdr:row>
          <xdr:rowOff>47625</xdr:rowOff>
        </xdr:from>
        <xdr:to>
          <xdr:col>16</xdr:col>
          <xdr:colOff>28575</xdr:colOff>
          <xdr:row>62</xdr:row>
          <xdr:rowOff>28575</xdr:rowOff>
        </xdr:to>
        <xdr:sp macro="" textlink="">
          <xdr:nvSpPr>
            <xdr:cNvPr id="7239" name="Check Box 71" hidden="1">
              <a:extLst>
                <a:ext uri="{63B3BB69-23CF-44E3-9099-C40C66FF867C}">
                  <a14:compatExt spid="_x0000_s7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56</xdr:row>
          <xdr:rowOff>47625</xdr:rowOff>
        </xdr:from>
        <xdr:to>
          <xdr:col>6</xdr:col>
          <xdr:colOff>28575</xdr:colOff>
          <xdr:row>58</xdr:row>
          <xdr:rowOff>28575</xdr:rowOff>
        </xdr:to>
        <xdr:sp macro="" textlink="">
          <xdr:nvSpPr>
            <xdr:cNvPr id="7240" name="Check Box 72" hidden="1">
              <a:extLst>
                <a:ext uri="{63B3BB69-23CF-44E3-9099-C40C66FF867C}">
                  <a14:compatExt spid="_x0000_s7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47625</xdr:rowOff>
        </xdr:from>
        <xdr:to>
          <xdr:col>8</xdr:col>
          <xdr:colOff>28575</xdr:colOff>
          <xdr:row>58</xdr:row>
          <xdr:rowOff>28575</xdr:rowOff>
        </xdr:to>
        <xdr:sp macro="" textlink="">
          <xdr:nvSpPr>
            <xdr:cNvPr id="7241" name="Check Box 73" hidden="1">
              <a:extLst>
                <a:ext uri="{63B3BB69-23CF-44E3-9099-C40C66FF867C}">
                  <a14:compatExt spid="_x0000_s7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47625</xdr:rowOff>
        </xdr:from>
        <xdr:to>
          <xdr:col>10</xdr:col>
          <xdr:colOff>28575</xdr:colOff>
          <xdr:row>58</xdr:row>
          <xdr:rowOff>28575</xdr:rowOff>
        </xdr:to>
        <xdr:sp macro="" textlink="">
          <xdr:nvSpPr>
            <xdr:cNvPr id="7242" name="Check Box 74" hidden="1">
              <a:extLst>
                <a:ext uri="{63B3BB69-23CF-44E3-9099-C40C66FF867C}">
                  <a14:compatExt spid="_x0000_s7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47625</xdr:rowOff>
        </xdr:from>
        <xdr:to>
          <xdr:col>12</xdr:col>
          <xdr:colOff>28575</xdr:colOff>
          <xdr:row>58</xdr:row>
          <xdr:rowOff>28575</xdr:rowOff>
        </xdr:to>
        <xdr:sp macro="" textlink="">
          <xdr:nvSpPr>
            <xdr:cNvPr id="7243" name="Check Box 75" hidden="1">
              <a:extLst>
                <a:ext uri="{63B3BB69-23CF-44E3-9099-C40C66FF867C}">
                  <a14:compatExt spid="_x0000_s7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54</xdr:row>
          <xdr:rowOff>47625</xdr:rowOff>
        </xdr:from>
        <xdr:to>
          <xdr:col>6</xdr:col>
          <xdr:colOff>28575</xdr:colOff>
          <xdr:row>56</xdr:row>
          <xdr:rowOff>28575</xdr:rowOff>
        </xdr:to>
        <xdr:sp macro="" textlink="">
          <xdr:nvSpPr>
            <xdr:cNvPr id="7244" name="Check Box 76" hidden="1">
              <a:extLst>
                <a:ext uri="{63B3BB69-23CF-44E3-9099-C40C66FF867C}">
                  <a14:compatExt spid="_x0000_s7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47625</xdr:rowOff>
        </xdr:from>
        <xdr:to>
          <xdr:col>8</xdr:col>
          <xdr:colOff>28575</xdr:colOff>
          <xdr:row>56</xdr:row>
          <xdr:rowOff>28575</xdr:rowOff>
        </xdr:to>
        <xdr:sp macro="" textlink="">
          <xdr:nvSpPr>
            <xdr:cNvPr id="7245" name="Check Box 77" hidden="1">
              <a:extLst>
                <a:ext uri="{63B3BB69-23CF-44E3-9099-C40C66FF867C}">
                  <a14:compatExt spid="_x0000_s7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54</xdr:row>
          <xdr:rowOff>47625</xdr:rowOff>
        </xdr:from>
        <xdr:to>
          <xdr:col>10</xdr:col>
          <xdr:colOff>28575</xdr:colOff>
          <xdr:row>56</xdr:row>
          <xdr:rowOff>28575</xdr:rowOff>
        </xdr:to>
        <xdr:sp macro="" textlink="">
          <xdr:nvSpPr>
            <xdr:cNvPr id="7246" name="Check Box 78" hidden="1">
              <a:extLst>
                <a:ext uri="{63B3BB69-23CF-44E3-9099-C40C66FF867C}">
                  <a14:compatExt spid="_x0000_s7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47625</xdr:rowOff>
        </xdr:from>
        <xdr:to>
          <xdr:col>12</xdr:col>
          <xdr:colOff>28575</xdr:colOff>
          <xdr:row>56</xdr:row>
          <xdr:rowOff>28575</xdr:rowOff>
        </xdr:to>
        <xdr:sp macro="" textlink="">
          <xdr:nvSpPr>
            <xdr:cNvPr id="7247" name="Check Box 79" hidden="1">
              <a:extLst>
                <a:ext uri="{63B3BB69-23CF-44E3-9099-C40C66FF867C}">
                  <a14:compatExt spid="_x0000_s7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50</xdr:row>
          <xdr:rowOff>47625</xdr:rowOff>
        </xdr:from>
        <xdr:to>
          <xdr:col>6</xdr:col>
          <xdr:colOff>28575</xdr:colOff>
          <xdr:row>52</xdr:row>
          <xdr:rowOff>28575</xdr:rowOff>
        </xdr:to>
        <xdr:sp macro="" textlink="">
          <xdr:nvSpPr>
            <xdr:cNvPr id="7248" name="Check Box 80" hidden="1">
              <a:extLst>
                <a:ext uri="{63B3BB69-23CF-44E3-9099-C40C66FF867C}">
                  <a14:compatExt spid="_x0000_s7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47625</xdr:rowOff>
        </xdr:from>
        <xdr:to>
          <xdr:col>8</xdr:col>
          <xdr:colOff>28575</xdr:colOff>
          <xdr:row>52</xdr:row>
          <xdr:rowOff>28575</xdr:rowOff>
        </xdr:to>
        <xdr:sp macro="" textlink="">
          <xdr:nvSpPr>
            <xdr:cNvPr id="7249" name="Check Box 81" hidden="1">
              <a:extLst>
                <a:ext uri="{63B3BB69-23CF-44E3-9099-C40C66FF867C}">
                  <a14:compatExt spid="_x0000_s7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47625</xdr:rowOff>
        </xdr:from>
        <xdr:to>
          <xdr:col>10</xdr:col>
          <xdr:colOff>28575</xdr:colOff>
          <xdr:row>52</xdr:row>
          <xdr:rowOff>28575</xdr:rowOff>
        </xdr:to>
        <xdr:sp macro="" textlink="">
          <xdr:nvSpPr>
            <xdr:cNvPr id="7250" name="Check Box 82" hidden="1">
              <a:extLst>
                <a:ext uri="{63B3BB69-23CF-44E3-9099-C40C66FF867C}">
                  <a14:compatExt spid="_x0000_s7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47625</xdr:rowOff>
        </xdr:from>
        <xdr:to>
          <xdr:col>12</xdr:col>
          <xdr:colOff>28575</xdr:colOff>
          <xdr:row>52</xdr:row>
          <xdr:rowOff>28575</xdr:rowOff>
        </xdr:to>
        <xdr:sp macro="" textlink="">
          <xdr:nvSpPr>
            <xdr:cNvPr id="7251" name="Check Box 83" hidden="1">
              <a:extLst>
                <a:ext uri="{63B3BB69-23CF-44E3-9099-C40C66FF867C}">
                  <a14:compatExt spid="_x0000_s7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48</xdr:row>
          <xdr:rowOff>47625</xdr:rowOff>
        </xdr:from>
        <xdr:to>
          <xdr:col>6</xdr:col>
          <xdr:colOff>28575</xdr:colOff>
          <xdr:row>50</xdr:row>
          <xdr:rowOff>28575</xdr:rowOff>
        </xdr:to>
        <xdr:sp macro="" textlink="">
          <xdr:nvSpPr>
            <xdr:cNvPr id="7252" name="Check Box 84" hidden="1">
              <a:extLst>
                <a:ext uri="{63B3BB69-23CF-44E3-9099-C40C66FF867C}">
                  <a14:compatExt spid="_x0000_s7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47625</xdr:rowOff>
        </xdr:from>
        <xdr:to>
          <xdr:col>8</xdr:col>
          <xdr:colOff>28575</xdr:colOff>
          <xdr:row>50</xdr:row>
          <xdr:rowOff>28575</xdr:rowOff>
        </xdr:to>
        <xdr:sp macro="" textlink="">
          <xdr:nvSpPr>
            <xdr:cNvPr id="7253" name="Check Box 85" hidden="1">
              <a:extLst>
                <a:ext uri="{63B3BB69-23CF-44E3-9099-C40C66FF867C}">
                  <a14:compatExt spid="_x0000_s7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48</xdr:row>
          <xdr:rowOff>47625</xdr:rowOff>
        </xdr:from>
        <xdr:to>
          <xdr:col>10</xdr:col>
          <xdr:colOff>28575</xdr:colOff>
          <xdr:row>50</xdr:row>
          <xdr:rowOff>28575</xdr:rowOff>
        </xdr:to>
        <xdr:sp macro="" textlink="">
          <xdr:nvSpPr>
            <xdr:cNvPr id="7254" name="Check Box 86" hidden="1">
              <a:extLst>
                <a:ext uri="{63B3BB69-23CF-44E3-9099-C40C66FF867C}">
                  <a14:compatExt spid="_x0000_s7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48</xdr:row>
          <xdr:rowOff>47625</xdr:rowOff>
        </xdr:from>
        <xdr:to>
          <xdr:col>12</xdr:col>
          <xdr:colOff>28575</xdr:colOff>
          <xdr:row>50</xdr:row>
          <xdr:rowOff>28575</xdr:rowOff>
        </xdr:to>
        <xdr:sp macro="" textlink="">
          <xdr:nvSpPr>
            <xdr:cNvPr id="7255" name="Check Box 87" hidden="1">
              <a:extLst>
                <a:ext uri="{63B3BB69-23CF-44E3-9099-C40C66FF867C}">
                  <a14:compatExt spid="_x0000_s7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47625</xdr:rowOff>
        </xdr:from>
        <xdr:to>
          <xdr:col>18</xdr:col>
          <xdr:colOff>28575</xdr:colOff>
          <xdr:row>46</xdr:row>
          <xdr:rowOff>28575</xdr:rowOff>
        </xdr:to>
        <xdr:sp macro="" textlink="">
          <xdr:nvSpPr>
            <xdr:cNvPr id="7256" name="Check Box 88" hidden="1">
              <a:extLst>
                <a:ext uri="{63B3BB69-23CF-44E3-9099-C40C66FF867C}">
                  <a14:compatExt spid="_x0000_s7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47625</xdr:rowOff>
        </xdr:from>
        <xdr:to>
          <xdr:col>20</xdr:col>
          <xdr:colOff>28575</xdr:colOff>
          <xdr:row>46</xdr:row>
          <xdr:rowOff>28575</xdr:rowOff>
        </xdr:to>
        <xdr:sp macro="" textlink="">
          <xdr:nvSpPr>
            <xdr:cNvPr id="7257" name="Check Box 89" hidden="1">
              <a:extLst>
                <a:ext uri="{63B3BB69-23CF-44E3-9099-C40C66FF867C}">
                  <a14:compatExt spid="_x0000_s7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44</xdr:row>
          <xdr:rowOff>47625</xdr:rowOff>
        </xdr:from>
        <xdr:to>
          <xdr:col>6</xdr:col>
          <xdr:colOff>28575</xdr:colOff>
          <xdr:row>46</xdr:row>
          <xdr:rowOff>28575</xdr:rowOff>
        </xdr:to>
        <xdr:sp macro="" textlink="">
          <xdr:nvSpPr>
            <xdr:cNvPr id="7258" name="Check Box 90" hidden="1">
              <a:extLst>
                <a:ext uri="{63B3BB69-23CF-44E3-9099-C40C66FF867C}">
                  <a14:compatExt spid="_x0000_s7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47625</xdr:rowOff>
        </xdr:from>
        <xdr:to>
          <xdr:col>8</xdr:col>
          <xdr:colOff>28575</xdr:colOff>
          <xdr:row>46</xdr:row>
          <xdr:rowOff>28575</xdr:rowOff>
        </xdr:to>
        <xdr:sp macro="" textlink="">
          <xdr:nvSpPr>
            <xdr:cNvPr id="7259" name="Check Box 91" hidden="1">
              <a:extLst>
                <a:ext uri="{63B3BB69-23CF-44E3-9099-C40C66FF867C}">
                  <a14:compatExt spid="_x0000_s7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47625</xdr:rowOff>
        </xdr:from>
        <xdr:to>
          <xdr:col>10</xdr:col>
          <xdr:colOff>28575</xdr:colOff>
          <xdr:row>46</xdr:row>
          <xdr:rowOff>28575</xdr:rowOff>
        </xdr:to>
        <xdr:sp macro="" textlink="">
          <xdr:nvSpPr>
            <xdr:cNvPr id="7260" name="Check Box 92" hidden="1">
              <a:extLst>
                <a:ext uri="{63B3BB69-23CF-44E3-9099-C40C66FF867C}">
                  <a14:compatExt spid="_x0000_s7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47625</xdr:rowOff>
        </xdr:from>
        <xdr:to>
          <xdr:col>12</xdr:col>
          <xdr:colOff>28575</xdr:colOff>
          <xdr:row>46</xdr:row>
          <xdr:rowOff>28575</xdr:rowOff>
        </xdr:to>
        <xdr:sp macro="" textlink="">
          <xdr:nvSpPr>
            <xdr:cNvPr id="7261" name="Check Box 93" hidden="1">
              <a:extLst>
                <a:ext uri="{63B3BB69-23CF-44E3-9099-C40C66FF867C}">
                  <a14:compatExt spid="_x0000_s7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47625</xdr:rowOff>
        </xdr:from>
        <xdr:to>
          <xdr:col>14</xdr:col>
          <xdr:colOff>28575</xdr:colOff>
          <xdr:row>46</xdr:row>
          <xdr:rowOff>28575</xdr:rowOff>
        </xdr:to>
        <xdr:sp macro="" textlink="">
          <xdr:nvSpPr>
            <xdr:cNvPr id="7262" name="Check Box 94" hidden="1">
              <a:extLst>
                <a:ext uri="{63B3BB69-23CF-44E3-9099-C40C66FF867C}">
                  <a14:compatExt spid="_x0000_s7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47625</xdr:rowOff>
        </xdr:from>
        <xdr:to>
          <xdr:col>16</xdr:col>
          <xdr:colOff>28575</xdr:colOff>
          <xdr:row>46</xdr:row>
          <xdr:rowOff>28575</xdr:rowOff>
        </xdr:to>
        <xdr:sp macro="" textlink="">
          <xdr:nvSpPr>
            <xdr:cNvPr id="7263" name="Check Box 95" hidden="1">
              <a:extLst>
                <a:ext uri="{63B3BB69-23CF-44E3-9099-C40C66FF867C}">
                  <a14:compatExt spid="_x0000_s7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42</xdr:row>
          <xdr:rowOff>47625</xdr:rowOff>
        </xdr:from>
        <xdr:to>
          <xdr:col>18</xdr:col>
          <xdr:colOff>28575</xdr:colOff>
          <xdr:row>44</xdr:row>
          <xdr:rowOff>28575</xdr:rowOff>
        </xdr:to>
        <xdr:sp macro="" textlink="">
          <xdr:nvSpPr>
            <xdr:cNvPr id="7264" name="Check Box 96" hidden="1">
              <a:extLst>
                <a:ext uri="{63B3BB69-23CF-44E3-9099-C40C66FF867C}">
                  <a14:compatExt spid="_x0000_s7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42</xdr:row>
          <xdr:rowOff>47625</xdr:rowOff>
        </xdr:from>
        <xdr:to>
          <xdr:col>6</xdr:col>
          <xdr:colOff>28575</xdr:colOff>
          <xdr:row>44</xdr:row>
          <xdr:rowOff>28575</xdr:rowOff>
        </xdr:to>
        <xdr:sp macro="" textlink="">
          <xdr:nvSpPr>
            <xdr:cNvPr id="7265" name="Check Box 97" hidden="1">
              <a:extLst>
                <a:ext uri="{63B3BB69-23CF-44E3-9099-C40C66FF867C}">
                  <a14:compatExt spid="_x0000_s7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47625</xdr:rowOff>
        </xdr:from>
        <xdr:to>
          <xdr:col>8</xdr:col>
          <xdr:colOff>28575</xdr:colOff>
          <xdr:row>44</xdr:row>
          <xdr:rowOff>28575</xdr:rowOff>
        </xdr:to>
        <xdr:sp macro="" textlink="">
          <xdr:nvSpPr>
            <xdr:cNvPr id="7266" name="Check Box 98" hidden="1">
              <a:extLst>
                <a:ext uri="{63B3BB69-23CF-44E3-9099-C40C66FF867C}">
                  <a14:compatExt spid="_x0000_s7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47625</xdr:rowOff>
        </xdr:from>
        <xdr:to>
          <xdr:col>10</xdr:col>
          <xdr:colOff>28575</xdr:colOff>
          <xdr:row>44</xdr:row>
          <xdr:rowOff>28575</xdr:rowOff>
        </xdr:to>
        <xdr:sp macro="" textlink="">
          <xdr:nvSpPr>
            <xdr:cNvPr id="7267" name="Check Box 99" hidden="1">
              <a:extLst>
                <a:ext uri="{63B3BB69-23CF-44E3-9099-C40C66FF867C}">
                  <a14:compatExt spid="_x0000_s7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47625</xdr:rowOff>
        </xdr:from>
        <xdr:to>
          <xdr:col>12</xdr:col>
          <xdr:colOff>28575</xdr:colOff>
          <xdr:row>44</xdr:row>
          <xdr:rowOff>28575</xdr:rowOff>
        </xdr:to>
        <xdr:sp macro="" textlink="">
          <xdr:nvSpPr>
            <xdr:cNvPr id="7268" name="Check Box 100" hidden="1">
              <a:extLst>
                <a:ext uri="{63B3BB69-23CF-44E3-9099-C40C66FF867C}">
                  <a14:compatExt spid="_x0000_s7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47625</xdr:rowOff>
        </xdr:from>
        <xdr:to>
          <xdr:col>14</xdr:col>
          <xdr:colOff>28575</xdr:colOff>
          <xdr:row>44</xdr:row>
          <xdr:rowOff>28575</xdr:rowOff>
        </xdr:to>
        <xdr:sp macro="" textlink="">
          <xdr:nvSpPr>
            <xdr:cNvPr id="7269" name="Check Box 101" hidden="1">
              <a:extLst>
                <a:ext uri="{63B3BB69-23CF-44E3-9099-C40C66FF867C}">
                  <a14:compatExt spid="_x0000_s7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42</xdr:row>
          <xdr:rowOff>47625</xdr:rowOff>
        </xdr:from>
        <xdr:to>
          <xdr:col>16</xdr:col>
          <xdr:colOff>28575</xdr:colOff>
          <xdr:row>44</xdr:row>
          <xdr:rowOff>28575</xdr:rowOff>
        </xdr:to>
        <xdr:sp macro="" textlink="">
          <xdr:nvSpPr>
            <xdr:cNvPr id="7270" name="Check Box 102" hidden="1">
              <a:extLst>
                <a:ext uri="{63B3BB69-23CF-44E3-9099-C40C66FF867C}">
                  <a14:compatExt spid="_x0000_s7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47625</xdr:rowOff>
        </xdr:from>
        <xdr:to>
          <xdr:col>8</xdr:col>
          <xdr:colOff>28575</xdr:colOff>
          <xdr:row>6</xdr:row>
          <xdr:rowOff>28575</xdr:rowOff>
        </xdr:to>
        <xdr:sp macro="" textlink="">
          <xdr:nvSpPr>
            <xdr:cNvPr id="7271" name="Check Box 103" hidden="1">
              <a:extLst>
                <a:ext uri="{63B3BB69-23CF-44E3-9099-C40C66FF867C}">
                  <a14:compatExt spid="_x0000_s7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47625</xdr:rowOff>
        </xdr:from>
        <xdr:to>
          <xdr:col>10</xdr:col>
          <xdr:colOff>28575</xdr:colOff>
          <xdr:row>6</xdr:row>
          <xdr:rowOff>28575</xdr:rowOff>
        </xdr:to>
        <xdr:sp macro="" textlink="">
          <xdr:nvSpPr>
            <xdr:cNvPr id="7272" name="Check Box 104" hidden="1">
              <a:extLst>
                <a:ext uri="{63B3BB69-23CF-44E3-9099-C40C66FF867C}">
                  <a14:compatExt spid="_x0000_s7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xdr:row>
          <xdr:rowOff>47625</xdr:rowOff>
        </xdr:from>
        <xdr:to>
          <xdr:col>12</xdr:col>
          <xdr:colOff>28575</xdr:colOff>
          <xdr:row>6</xdr:row>
          <xdr:rowOff>28575</xdr:rowOff>
        </xdr:to>
        <xdr:sp macro="" textlink="">
          <xdr:nvSpPr>
            <xdr:cNvPr id="7273" name="Check Box 105" hidden="1">
              <a:extLst>
                <a:ext uri="{63B3BB69-23CF-44E3-9099-C40C66FF867C}">
                  <a14:compatExt spid="_x0000_s7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xdr:row>
          <xdr:rowOff>47625</xdr:rowOff>
        </xdr:from>
        <xdr:to>
          <xdr:col>14</xdr:col>
          <xdr:colOff>28575</xdr:colOff>
          <xdr:row>6</xdr:row>
          <xdr:rowOff>28575</xdr:rowOff>
        </xdr:to>
        <xdr:sp macro="" textlink="">
          <xdr:nvSpPr>
            <xdr:cNvPr id="7274" name="Check Box 106" hidden="1">
              <a:extLst>
                <a:ext uri="{63B3BB69-23CF-44E3-9099-C40C66FF867C}">
                  <a14:compatExt spid="_x0000_s7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xdr:row>
          <xdr:rowOff>47625</xdr:rowOff>
        </xdr:from>
        <xdr:to>
          <xdr:col>16</xdr:col>
          <xdr:colOff>28575</xdr:colOff>
          <xdr:row>6</xdr:row>
          <xdr:rowOff>28575</xdr:rowOff>
        </xdr:to>
        <xdr:sp macro="" textlink="">
          <xdr:nvSpPr>
            <xdr:cNvPr id="7275" name="Check Box 107" hidden="1">
              <a:extLst>
                <a:ext uri="{63B3BB69-23CF-44E3-9099-C40C66FF867C}">
                  <a14:compatExt spid="_x0000_s727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109" name="正方形/長方形 108">
          <a:hlinkClick xmlns:r="http://schemas.openxmlformats.org/officeDocument/2006/relationships" r:id="rId1"/>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ラジオＣＭ進行表（枠なし）に戻る</a:t>
          </a:r>
          <a:endParaRPr lang="ja-JP" altLang="ja-JP" sz="1600">
            <a:effectLst/>
          </a:endParaRP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17" name="正方形/長方形 116">
          <a:hlinkClick xmlns:r="http://schemas.openxmlformats.org/officeDocument/2006/relationships" r:id="rId1"/>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ラジオＣＭ進行表（枠なし）に戻る</a:t>
          </a:r>
        </a:p>
      </xdr:txBody>
    </xdr:sp>
    <xdr:clientData/>
  </xdr:twoCellAnchor>
  <mc:AlternateContent xmlns:mc="http://schemas.openxmlformats.org/markup-compatibility/2006">
    <mc:Choice xmlns:a14="http://schemas.microsoft.com/office/drawing/2010/main" Requires="a14">
      <xdr:twoCellAnchor editAs="oneCell">
        <xdr:from>
          <xdr:col>4</xdr:col>
          <xdr:colOff>180975</xdr:colOff>
          <xdr:row>4</xdr:row>
          <xdr:rowOff>47625</xdr:rowOff>
        </xdr:from>
        <xdr:to>
          <xdr:col>6</xdr:col>
          <xdr:colOff>28575</xdr:colOff>
          <xdr:row>6</xdr:row>
          <xdr:rowOff>28575</xdr:rowOff>
        </xdr:to>
        <xdr:sp macro="" textlink="">
          <xdr:nvSpPr>
            <xdr:cNvPr id="10241" name="Check Box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47625</xdr:rowOff>
        </xdr:from>
        <xdr:to>
          <xdr:col>8</xdr:col>
          <xdr:colOff>28575</xdr:colOff>
          <xdr:row>6</xdr:row>
          <xdr:rowOff>28575</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47625</xdr:rowOff>
        </xdr:from>
        <xdr:to>
          <xdr:col>10</xdr:col>
          <xdr:colOff>28575</xdr:colOff>
          <xdr:row>6</xdr:row>
          <xdr:rowOff>28575</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xdr:row>
          <xdr:rowOff>47625</xdr:rowOff>
        </xdr:from>
        <xdr:to>
          <xdr:col>12</xdr:col>
          <xdr:colOff>28575</xdr:colOff>
          <xdr:row>6</xdr:row>
          <xdr:rowOff>28575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xdr:row>
          <xdr:rowOff>47625</xdr:rowOff>
        </xdr:from>
        <xdr:to>
          <xdr:col>14</xdr:col>
          <xdr:colOff>28575</xdr:colOff>
          <xdr:row>6</xdr:row>
          <xdr:rowOff>28575</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xdr:row>
          <xdr:rowOff>47625</xdr:rowOff>
        </xdr:from>
        <xdr:to>
          <xdr:col>16</xdr:col>
          <xdr:colOff>28575</xdr:colOff>
          <xdr:row>6</xdr:row>
          <xdr:rowOff>28575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47625</xdr:rowOff>
        </xdr:from>
        <xdr:to>
          <xdr:col>18</xdr:col>
          <xdr:colOff>28575</xdr:colOff>
          <xdr:row>8</xdr:row>
          <xdr:rowOff>28575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47625</xdr:rowOff>
        </xdr:from>
        <xdr:to>
          <xdr:col>20</xdr:col>
          <xdr:colOff>28575</xdr:colOff>
          <xdr:row>8</xdr:row>
          <xdr:rowOff>28575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xdr:row>
          <xdr:rowOff>47625</xdr:rowOff>
        </xdr:from>
        <xdr:to>
          <xdr:col>6</xdr:col>
          <xdr:colOff>28575</xdr:colOff>
          <xdr:row>10</xdr:row>
          <xdr:rowOff>28575</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xdr:row>
          <xdr:rowOff>47625</xdr:rowOff>
        </xdr:from>
        <xdr:to>
          <xdr:col>6</xdr:col>
          <xdr:colOff>28575</xdr:colOff>
          <xdr:row>8</xdr:row>
          <xdr:rowOff>28575</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xdr:row>
          <xdr:rowOff>47625</xdr:rowOff>
        </xdr:from>
        <xdr:to>
          <xdr:col>8</xdr:col>
          <xdr:colOff>28575</xdr:colOff>
          <xdr:row>8</xdr:row>
          <xdr:rowOff>28575</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47625</xdr:rowOff>
        </xdr:from>
        <xdr:to>
          <xdr:col>10</xdr:col>
          <xdr:colOff>28575</xdr:colOff>
          <xdr:row>8</xdr:row>
          <xdr:rowOff>28575</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47625</xdr:rowOff>
        </xdr:from>
        <xdr:to>
          <xdr:col>12</xdr:col>
          <xdr:colOff>28575</xdr:colOff>
          <xdr:row>8</xdr:row>
          <xdr:rowOff>28575</xdr:rowOff>
        </xdr:to>
        <xdr:sp macro="" textlink="">
          <xdr:nvSpPr>
            <xdr:cNvPr id="10253" name="Check Box 13" hidden="1">
              <a:extLst>
                <a:ext uri="{63B3BB69-23CF-44E3-9099-C40C66FF867C}">
                  <a14:compatExt spid="_x0000_s10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47625</xdr:rowOff>
        </xdr:from>
        <xdr:to>
          <xdr:col>14</xdr:col>
          <xdr:colOff>28575</xdr:colOff>
          <xdr:row>8</xdr:row>
          <xdr:rowOff>28575</xdr:rowOff>
        </xdr:to>
        <xdr:sp macro="" textlink="">
          <xdr:nvSpPr>
            <xdr:cNvPr id="10254" name="Check Box 14" hidden="1">
              <a:extLst>
                <a:ext uri="{63B3BB69-23CF-44E3-9099-C40C66FF867C}">
                  <a14:compatExt spid="_x0000_s10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xdr:row>
          <xdr:rowOff>47625</xdr:rowOff>
        </xdr:from>
        <xdr:to>
          <xdr:col>16</xdr:col>
          <xdr:colOff>28575</xdr:colOff>
          <xdr:row>8</xdr:row>
          <xdr:rowOff>28575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xdr:row>
          <xdr:rowOff>47625</xdr:rowOff>
        </xdr:from>
        <xdr:to>
          <xdr:col>6</xdr:col>
          <xdr:colOff>28575</xdr:colOff>
          <xdr:row>14</xdr:row>
          <xdr:rowOff>28575</xdr:rowOff>
        </xdr:to>
        <xdr:sp macro="" textlink="">
          <xdr:nvSpPr>
            <xdr:cNvPr id="10256" name="Check Box 16" hidden="1">
              <a:extLst>
                <a:ext uri="{63B3BB69-23CF-44E3-9099-C40C66FF867C}">
                  <a14:compatExt spid="_x0000_s10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47625</xdr:rowOff>
        </xdr:from>
        <xdr:to>
          <xdr:col>8</xdr:col>
          <xdr:colOff>28575</xdr:colOff>
          <xdr:row>14</xdr:row>
          <xdr:rowOff>28575</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12</xdr:row>
          <xdr:rowOff>47625</xdr:rowOff>
        </xdr:from>
        <xdr:to>
          <xdr:col>10</xdr:col>
          <xdr:colOff>28575</xdr:colOff>
          <xdr:row>14</xdr:row>
          <xdr:rowOff>28575</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12</xdr:row>
          <xdr:rowOff>47625</xdr:rowOff>
        </xdr:from>
        <xdr:to>
          <xdr:col>12</xdr:col>
          <xdr:colOff>28575</xdr:colOff>
          <xdr:row>14</xdr:row>
          <xdr:rowOff>28575</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47625</xdr:rowOff>
        </xdr:from>
        <xdr:to>
          <xdr:col>14</xdr:col>
          <xdr:colOff>28575</xdr:colOff>
          <xdr:row>14</xdr:row>
          <xdr:rowOff>28575</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47625</xdr:rowOff>
        </xdr:from>
        <xdr:to>
          <xdr:col>16</xdr:col>
          <xdr:colOff>28575</xdr:colOff>
          <xdr:row>14</xdr:row>
          <xdr:rowOff>28575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14</xdr:row>
          <xdr:rowOff>47625</xdr:rowOff>
        </xdr:from>
        <xdr:to>
          <xdr:col>6</xdr:col>
          <xdr:colOff>28575</xdr:colOff>
          <xdr:row>16</xdr:row>
          <xdr:rowOff>28575</xdr:rowOff>
        </xdr:to>
        <xdr:sp macro="" textlink="">
          <xdr:nvSpPr>
            <xdr:cNvPr id="10262" name="Check Box 22" hidden="1">
              <a:extLst>
                <a:ext uri="{63B3BB69-23CF-44E3-9099-C40C66FF867C}">
                  <a14:compatExt spid="_x0000_s10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47625</xdr:rowOff>
        </xdr:from>
        <xdr:to>
          <xdr:col>8</xdr:col>
          <xdr:colOff>28575</xdr:colOff>
          <xdr:row>16</xdr:row>
          <xdr:rowOff>28575</xdr:rowOff>
        </xdr:to>
        <xdr:sp macro="" textlink="">
          <xdr:nvSpPr>
            <xdr:cNvPr id="10263" name="Check Box 23" hidden="1">
              <a:extLst>
                <a:ext uri="{63B3BB69-23CF-44E3-9099-C40C66FF867C}">
                  <a14:compatExt spid="_x0000_s10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14</xdr:row>
          <xdr:rowOff>47625</xdr:rowOff>
        </xdr:from>
        <xdr:to>
          <xdr:col>10</xdr:col>
          <xdr:colOff>28575</xdr:colOff>
          <xdr:row>16</xdr:row>
          <xdr:rowOff>28575</xdr:rowOff>
        </xdr:to>
        <xdr:sp macro="" textlink="">
          <xdr:nvSpPr>
            <xdr:cNvPr id="10264" name="Check Box 24" hidden="1">
              <a:extLst>
                <a:ext uri="{63B3BB69-23CF-44E3-9099-C40C66FF867C}">
                  <a14:compatExt spid="_x0000_s10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xdr:row>
          <xdr:rowOff>47625</xdr:rowOff>
        </xdr:from>
        <xdr:to>
          <xdr:col>12</xdr:col>
          <xdr:colOff>28575</xdr:colOff>
          <xdr:row>16</xdr:row>
          <xdr:rowOff>28575</xdr:rowOff>
        </xdr:to>
        <xdr:sp macro="" textlink="">
          <xdr:nvSpPr>
            <xdr:cNvPr id="10265" name="Check Box 25" hidden="1">
              <a:extLst>
                <a:ext uri="{63B3BB69-23CF-44E3-9099-C40C66FF867C}">
                  <a14:compatExt spid="_x0000_s10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47625</xdr:rowOff>
        </xdr:from>
        <xdr:to>
          <xdr:col>14</xdr:col>
          <xdr:colOff>28575</xdr:colOff>
          <xdr:row>16</xdr:row>
          <xdr:rowOff>28575</xdr:rowOff>
        </xdr:to>
        <xdr:sp macro="" textlink="">
          <xdr:nvSpPr>
            <xdr:cNvPr id="10266" name="Check Box 26" hidden="1">
              <a:extLst>
                <a:ext uri="{63B3BB69-23CF-44E3-9099-C40C66FF867C}">
                  <a14:compatExt spid="_x0000_s10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47625</xdr:rowOff>
        </xdr:from>
        <xdr:to>
          <xdr:col>16</xdr:col>
          <xdr:colOff>28575</xdr:colOff>
          <xdr:row>16</xdr:row>
          <xdr:rowOff>28575</xdr:rowOff>
        </xdr:to>
        <xdr:sp macro="" textlink="">
          <xdr:nvSpPr>
            <xdr:cNvPr id="10267" name="Check Box 27" hidden="1">
              <a:extLst>
                <a:ext uri="{63B3BB69-23CF-44E3-9099-C40C66FF867C}">
                  <a14:compatExt spid="_x0000_s10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xdr:row>
          <xdr:rowOff>47625</xdr:rowOff>
        </xdr:from>
        <xdr:to>
          <xdr:col>6</xdr:col>
          <xdr:colOff>28575</xdr:colOff>
          <xdr:row>20</xdr:row>
          <xdr:rowOff>28575</xdr:rowOff>
        </xdr:to>
        <xdr:sp macro="" textlink="">
          <xdr:nvSpPr>
            <xdr:cNvPr id="10268" name="Check Box 28" hidden="1">
              <a:extLst>
                <a:ext uri="{63B3BB69-23CF-44E3-9099-C40C66FF867C}">
                  <a14:compatExt spid="_x0000_s10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xdr:row>
          <xdr:rowOff>47625</xdr:rowOff>
        </xdr:from>
        <xdr:to>
          <xdr:col>8</xdr:col>
          <xdr:colOff>28575</xdr:colOff>
          <xdr:row>20</xdr:row>
          <xdr:rowOff>28575</xdr:rowOff>
        </xdr:to>
        <xdr:sp macro="" textlink="">
          <xdr:nvSpPr>
            <xdr:cNvPr id="10269" name="Check Box 29" hidden="1">
              <a:extLst>
                <a:ext uri="{63B3BB69-23CF-44E3-9099-C40C66FF867C}">
                  <a14:compatExt spid="_x0000_s10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47625</xdr:rowOff>
        </xdr:from>
        <xdr:to>
          <xdr:col>10</xdr:col>
          <xdr:colOff>28575</xdr:colOff>
          <xdr:row>20</xdr:row>
          <xdr:rowOff>28575</xdr:rowOff>
        </xdr:to>
        <xdr:sp macro="" textlink="">
          <xdr:nvSpPr>
            <xdr:cNvPr id="10270" name="Check Box 30" hidden="1">
              <a:extLst>
                <a:ext uri="{63B3BB69-23CF-44E3-9099-C40C66FF867C}">
                  <a14:compatExt spid="_x0000_s10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20</xdr:row>
          <xdr:rowOff>47625</xdr:rowOff>
        </xdr:from>
        <xdr:to>
          <xdr:col>6</xdr:col>
          <xdr:colOff>28575</xdr:colOff>
          <xdr:row>22</xdr:row>
          <xdr:rowOff>28575</xdr:rowOff>
        </xdr:to>
        <xdr:sp macro="" textlink="">
          <xdr:nvSpPr>
            <xdr:cNvPr id="10271" name="Check Box 31" hidden="1">
              <a:extLst>
                <a:ext uri="{63B3BB69-23CF-44E3-9099-C40C66FF867C}">
                  <a14:compatExt spid="_x0000_s10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xdr:row>
          <xdr:rowOff>47625</xdr:rowOff>
        </xdr:from>
        <xdr:to>
          <xdr:col>8</xdr:col>
          <xdr:colOff>28575</xdr:colOff>
          <xdr:row>22</xdr:row>
          <xdr:rowOff>28575</xdr:rowOff>
        </xdr:to>
        <xdr:sp macro="" textlink="">
          <xdr:nvSpPr>
            <xdr:cNvPr id="10272" name="Check Box 32" hidden="1">
              <a:extLst>
                <a:ext uri="{63B3BB69-23CF-44E3-9099-C40C66FF867C}">
                  <a14:compatExt spid="_x0000_s10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47625</xdr:rowOff>
        </xdr:from>
        <xdr:to>
          <xdr:col>10</xdr:col>
          <xdr:colOff>28575</xdr:colOff>
          <xdr:row>22</xdr:row>
          <xdr:rowOff>28575</xdr:rowOff>
        </xdr:to>
        <xdr:sp macro="" textlink="">
          <xdr:nvSpPr>
            <xdr:cNvPr id="10273" name="Check Box 33" hidden="1">
              <a:extLst>
                <a:ext uri="{63B3BB69-23CF-44E3-9099-C40C66FF867C}">
                  <a14:compatExt spid="_x0000_s10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20</xdr:row>
          <xdr:rowOff>47625</xdr:rowOff>
        </xdr:from>
        <xdr:to>
          <xdr:col>12</xdr:col>
          <xdr:colOff>28575</xdr:colOff>
          <xdr:row>22</xdr:row>
          <xdr:rowOff>28575</xdr:rowOff>
        </xdr:to>
        <xdr:sp macro="" textlink="">
          <xdr:nvSpPr>
            <xdr:cNvPr id="10274" name="Check Box 34" hidden="1">
              <a:extLst>
                <a:ext uri="{63B3BB69-23CF-44E3-9099-C40C66FF867C}">
                  <a14:compatExt spid="_x0000_s10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47625</xdr:rowOff>
        </xdr:from>
        <xdr:to>
          <xdr:col>14</xdr:col>
          <xdr:colOff>28575</xdr:colOff>
          <xdr:row>22</xdr:row>
          <xdr:rowOff>28575</xdr:rowOff>
        </xdr:to>
        <xdr:sp macro="" textlink="">
          <xdr:nvSpPr>
            <xdr:cNvPr id="10275" name="Check Box 35" hidden="1">
              <a:extLst>
                <a:ext uri="{63B3BB69-23CF-44E3-9099-C40C66FF867C}">
                  <a14:compatExt spid="_x0000_s10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24</xdr:row>
          <xdr:rowOff>47625</xdr:rowOff>
        </xdr:from>
        <xdr:to>
          <xdr:col>6</xdr:col>
          <xdr:colOff>28575</xdr:colOff>
          <xdr:row>26</xdr:row>
          <xdr:rowOff>28575</xdr:rowOff>
        </xdr:to>
        <xdr:sp macro="" textlink="">
          <xdr:nvSpPr>
            <xdr:cNvPr id="10276" name="Check Box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24</xdr:row>
          <xdr:rowOff>47625</xdr:rowOff>
        </xdr:from>
        <xdr:to>
          <xdr:col>8</xdr:col>
          <xdr:colOff>28575</xdr:colOff>
          <xdr:row>26</xdr:row>
          <xdr:rowOff>28575</xdr:rowOff>
        </xdr:to>
        <xdr:sp macro="" textlink="">
          <xdr:nvSpPr>
            <xdr:cNvPr id="10277" name="Check Box 37" hidden="1">
              <a:extLst>
                <a:ext uri="{63B3BB69-23CF-44E3-9099-C40C66FF867C}">
                  <a14:compatExt spid="_x0000_s10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26</xdr:row>
          <xdr:rowOff>47625</xdr:rowOff>
        </xdr:from>
        <xdr:to>
          <xdr:col>6</xdr:col>
          <xdr:colOff>28575</xdr:colOff>
          <xdr:row>28</xdr:row>
          <xdr:rowOff>28575</xdr:rowOff>
        </xdr:to>
        <xdr:sp macro="" textlink="">
          <xdr:nvSpPr>
            <xdr:cNvPr id="10278" name="Check Box 38" hidden="1">
              <a:extLst>
                <a:ext uri="{63B3BB69-23CF-44E3-9099-C40C66FF867C}">
                  <a14:compatExt spid="_x0000_s10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47625</xdr:rowOff>
        </xdr:from>
        <xdr:to>
          <xdr:col>8</xdr:col>
          <xdr:colOff>28575</xdr:colOff>
          <xdr:row>28</xdr:row>
          <xdr:rowOff>28575</xdr:rowOff>
        </xdr:to>
        <xdr:sp macro="" textlink="">
          <xdr:nvSpPr>
            <xdr:cNvPr id="10279" name="Check Box 39" hidden="1">
              <a:extLst>
                <a:ext uri="{63B3BB69-23CF-44E3-9099-C40C66FF867C}">
                  <a14:compatExt spid="_x0000_s10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26</xdr:row>
          <xdr:rowOff>47625</xdr:rowOff>
        </xdr:from>
        <xdr:to>
          <xdr:col>10</xdr:col>
          <xdr:colOff>28575</xdr:colOff>
          <xdr:row>28</xdr:row>
          <xdr:rowOff>28575</xdr:rowOff>
        </xdr:to>
        <xdr:sp macro="" textlink="">
          <xdr:nvSpPr>
            <xdr:cNvPr id="10280" name="Check Box 40" hidden="1">
              <a:extLst>
                <a:ext uri="{63B3BB69-23CF-44E3-9099-C40C66FF867C}">
                  <a14:compatExt spid="_x0000_s10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47625</xdr:rowOff>
        </xdr:from>
        <xdr:to>
          <xdr:col>6</xdr:col>
          <xdr:colOff>28575</xdr:colOff>
          <xdr:row>32</xdr:row>
          <xdr:rowOff>28575</xdr:rowOff>
        </xdr:to>
        <xdr:sp macro="" textlink="">
          <xdr:nvSpPr>
            <xdr:cNvPr id="10281" name="Check Box 41" hidden="1">
              <a:extLst>
                <a:ext uri="{63B3BB69-23CF-44E3-9099-C40C66FF867C}">
                  <a14:compatExt spid="_x0000_s10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30</xdr:row>
          <xdr:rowOff>47625</xdr:rowOff>
        </xdr:from>
        <xdr:to>
          <xdr:col>8</xdr:col>
          <xdr:colOff>28575</xdr:colOff>
          <xdr:row>32</xdr:row>
          <xdr:rowOff>28575</xdr:rowOff>
        </xdr:to>
        <xdr:sp macro="" textlink="">
          <xdr:nvSpPr>
            <xdr:cNvPr id="10282" name="Check Box 42" hidden="1">
              <a:extLst>
                <a:ext uri="{63B3BB69-23CF-44E3-9099-C40C66FF867C}">
                  <a14:compatExt spid="_x0000_s10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32</xdr:row>
          <xdr:rowOff>47625</xdr:rowOff>
        </xdr:from>
        <xdr:to>
          <xdr:col>6</xdr:col>
          <xdr:colOff>28575</xdr:colOff>
          <xdr:row>34</xdr:row>
          <xdr:rowOff>28575</xdr:rowOff>
        </xdr:to>
        <xdr:sp macro="" textlink="">
          <xdr:nvSpPr>
            <xdr:cNvPr id="10283" name="Check Box 43" hidden="1">
              <a:extLst>
                <a:ext uri="{63B3BB69-23CF-44E3-9099-C40C66FF867C}">
                  <a14:compatExt spid="_x0000_s10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47625</xdr:rowOff>
        </xdr:from>
        <xdr:to>
          <xdr:col>8</xdr:col>
          <xdr:colOff>28575</xdr:colOff>
          <xdr:row>34</xdr:row>
          <xdr:rowOff>28575</xdr:rowOff>
        </xdr:to>
        <xdr:sp macro="" textlink="">
          <xdr:nvSpPr>
            <xdr:cNvPr id="10284" name="Check Box 44" hidden="1">
              <a:extLst>
                <a:ext uri="{63B3BB69-23CF-44E3-9099-C40C66FF867C}">
                  <a14:compatExt spid="_x0000_s10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xdr:row>
          <xdr:rowOff>47625</xdr:rowOff>
        </xdr:from>
        <xdr:to>
          <xdr:col>6</xdr:col>
          <xdr:colOff>28575</xdr:colOff>
          <xdr:row>38</xdr:row>
          <xdr:rowOff>28575</xdr:rowOff>
        </xdr:to>
        <xdr:sp macro="" textlink="">
          <xdr:nvSpPr>
            <xdr:cNvPr id="10285" name="Check Box 45" hidden="1">
              <a:extLst>
                <a:ext uri="{63B3BB69-23CF-44E3-9099-C40C66FF867C}">
                  <a14:compatExt spid="_x0000_s10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47625</xdr:rowOff>
        </xdr:from>
        <xdr:to>
          <xdr:col>8</xdr:col>
          <xdr:colOff>28575</xdr:colOff>
          <xdr:row>38</xdr:row>
          <xdr:rowOff>28575</xdr:rowOff>
        </xdr:to>
        <xdr:sp macro="" textlink="">
          <xdr:nvSpPr>
            <xdr:cNvPr id="10286" name="Check Box 46" hidden="1">
              <a:extLst>
                <a:ext uri="{63B3BB69-23CF-44E3-9099-C40C66FF867C}">
                  <a14:compatExt spid="_x0000_s10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xdr:row>
          <xdr:rowOff>47625</xdr:rowOff>
        </xdr:from>
        <xdr:to>
          <xdr:col>10</xdr:col>
          <xdr:colOff>28575</xdr:colOff>
          <xdr:row>38</xdr:row>
          <xdr:rowOff>28575</xdr:rowOff>
        </xdr:to>
        <xdr:sp macro="" textlink="">
          <xdr:nvSpPr>
            <xdr:cNvPr id="10287" name="Check Box 47" hidden="1">
              <a:extLst>
                <a:ext uri="{63B3BB69-23CF-44E3-9099-C40C66FF867C}">
                  <a14:compatExt spid="_x0000_s10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36</xdr:row>
          <xdr:rowOff>47625</xdr:rowOff>
        </xdr:from>
        <xdr:to>
          <xdr:col>12</xdr:col>
          <xdr:colOff>28575</xdr:colOff>
          <xdr:row>38</xdr:row>
          <xdr:rowOff>28575</xdr:rowOff>
        </xdr:to>
        <xdr:sp macro="" textlink="">
          <xdr:nvSpPr>
            <xdr:cNvPr id="10288" name="Check Box 48" hidden="1">
              <a:extLst>
                <a:ext uri="{63B3BB69-23CF-44E3-9099-C40C66FF867C}">
                  <a14:compatExt spid="_x0000_s10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47625</xdr:rowOff>
        </xdr:from>
        <xdr:to>
          <xdr:col>14</xdr:col>
          <xdr:colOff>28575</xdr:colOff>
          <xdr:row>38</xdr:row>
          <xdr:rowOff>28575</xdr:rowOff>
        </xdr:to>
        <xdr:sp macro="" textlink="">
          <xdr:nvSpPr>
            <xdr:cNvPr id="10289" name="Check Box 49" hidden="1">
              <a:extLst>
                <a:ext uri="{63B3BB69-23CF-44E3-9099-C40C66FF867C}">
                  <a14:compatExt spid="_x0000_s10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47625</xdr:rowOff>
        </xdr:from>
        <xdr:to>
          <xdr:col>16</xdr:col>
          <xdr:colOff>28575</xdr:colOff>
          <xdr:row>38</xdr:row>
          <xdr:rowOff>28575</xdr:rowOff>
        </xdr:to>
        <xdr:sp macro="" textlink="">
          <xdr:nvSpPr>
            <xdr:cNvPr id="10290" name="Check Box 50" hidden="1">
              <a:extLst>
                <a:ext uri="{63B3BB69-23CF-44E3-9099-C40C66FF867C}">
                  <a14:compatExt spid="_x0000_s10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38</xdr:row>
          <xdr:rowOff>47625</xdr:rowOff>
        </xdr:from>
        <xdr:to>
          <xdr:col>6</xdr:col>
          <xdr:colOff>28575</xdr:colOff>
          <xdr:row>40</xdr:row>
          <xdr:rowOff>28575</xdr:rowOff>
        </xdr:to>
        <xdr:sp macro="" textlink="">
          <xdr:nvSpPr>
            <xdr:cNvPr id="10291" name="Check Box 51" hidden="1">
              <a:extLst>
                <a:ext uri="{63B3BB69-23CF-44E3-9099-C40C66FF867C}">
                  <a14:compatExt spid="_x0000_s10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38</xdr:row>
          <xdr:rowOff>47625</xdr:rowOff>
        </xdr:from>
        <xdr:to>
          <xdr:col>8</xdr:col>
          <xdr:colOff>28575</xdr:colOff>
          <xdr:row>40</xdr:row>
          <xdr:rowOff>28575</xdr:rowOff>
        </xdr:to>
        <xdr:sp macro="" textlink="">
          <xdr:nvSpPr>
            <xdr:cNvPr id="10292" name="Check Box 52" hidden="1">
              <a:extLst>
                <a:ext uri="{63B3BB69-23CF-44E3-9099-C40C66FF867C}">
                  <a14:compatExt spid="_x0000_s10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38</xdr:row>
          <xdr:rowOff>47625</xdr:rowOff>
        </xdr:from>
        <xdr:to>
          <xdr:col>10</xdr:col>
          <xdr:colOff>28575</xdr:colOff>
          <xdr:row>40</xdr:row>
          <xdr:rowOff>28575</xdr:rowOff>
        </xdr:to>
        <xdr:sp macro="" textlink="">
          <xdr:nvSpPr>
            <xdr:cNvPr id="10293" name="Check Box 53" hidden="1">
              <a:extLst>
                <a:ext uri="{63B3BB69-23CF-44E3-9099-C40C66FF867C}">
                  <a14:compatExt spid="_x0000_s10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38</xdr:row>
          <xdr:rowOff>47625</xdr:rowOff>
        </xdr:from>
        <xdr:to>
          <xdr:col>12</xdr:col>
          <xdr:colOff>28575</xdr:colOff>
          <xdr:row>40</xdr:row>
          <xdr:rowOff>28575</xdr:rowOff>
        </xdr:to>
        <xdr:sp macro="" textlink="">
          <xdr:nvSpPr>
            <xdr:cNvPr id="10294" name="Check Box 54" hidden="1">
              <a:extLst>
                <a:ext uri="{63B3BB69-23CF-44E3-9099-C40C66FF867C}">
                  <a14:compatExt spid="_x0000_s10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38</xdr:row>
          <xdr:rowOff>47625</xdr:rowOff>
        </xdr:from>
        <xdr:to>
          <xdr:col>14</xdr:col>
          <xdr:colOff>28575</xdr:colOff>
          <xdr:row>40</xdr:row>
          <xdr:rowOff>28575</xdr:rowOff>
        </xdr:to>
        <xdr:sp macro="" textlink="">
          <xdr:nvSpPr>
            <xdr:cNvPr id="10295" name="Check Box 55" hidden="1">
              <a:extLst>
                <a:ext uri="{63B3BB69-23CF-44E3-9099-C40C66FF867C}">
                  <a14:compatExt spid="_x0000_s10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47625</xdr:rowOff>
        </xdr:from>
        <xdr:to>
          <xdr:col>16</xdr:col>
          <xdr:colOff>28575</xdr:colOff>
          <xdr:row>40</xdr:row>
          <xdr:rowOff>28575</xdr:rowOff>
        </xdr:to>
        <xdr:sp macro="" textlink="">
          <xdr:nvSpPr>
            <xdr:cNvPr id="10296" name="Check Box 56" hidden="1">
              <a:extLst>
                <a:ext uri="{63B3BB69-23CF-44E3-9099-C40C66FF867C}">
                  <a14:compatExt spid="_x0000_s10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62</xdr:row>
          <xdr:rowOff>47625</xdr:rowOff>
        </xdr:from>
        <xdr:to>
          <xdr:col>18</xdr:col>
          <xdr:colOff>28575</xdr:colOff>
          <xdr:row>64</xdr:row>
          <xdr:rowOff>28575</xdr:rowOff>
        </xdr:to>
        <xdr:sp macro="" textlink="">
          <xdr:nvSpPr>
            <xdr:cNvPr id="10297" name="Check Box 57" hidden="1">
              <a:extLst>
                <a:ext uri="{63B3BB69-23CF-44E3-9099-C40C66FF867C}">
                  <a14:compatExt spid="_x0000_s10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62</xdr:row>
          <xdr:rowOff>47625</xdr:rowOff>
        </xdr:from>
        <xdr:to>
          <xdr:col>6</xdr:col>
          <xdr:colOff>28575</xdr:colOff>
          <xdr:row>64</xdr:row>
          <xdr:rowOff>28575</xdr:rowOff>
        </xdr:to>
        <xdr:sp macro="" textlink="">
          <xdr:nvSpPr>
            <xdr:cNvPr id="10298" name="Check Box 58" hidden="1">
              <a:extLst>
                <a:ext uri="{63B3BB69-23CF-44E3-9099-C40C66FF867C}">
                  <a14:compatExt spid="_x0000_s10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62</xdr:row>
          <xdr:rowOff>47625</xdr:rowOff>
        </xdr:from>
        <xdr:to>
          <xdr:col>8</xdr:col>
          <xdr:colOff>28575</xdr:colOff>
          <xdr:row>64</xdr:row>
          <xdr:rowOff>28575</xdr:rowOff>
        </xdr:to>
        <xdr:sp macro="" textlink="">
          <xdr:nvSpPr>
            <xdr:cNvPr id="10299" name="Check Box 59" hidden="1">
              <a:extLst>
                <a:ext uri="{63B3BB69-23CF-44E3-9099-C40C66FF867C}">
                  <a14:compatExt spid="_x0000_s10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62</xdr:row>
          <xdr:rowOff>47625</xdr:rowOff>
        </xdr:from>
        <xdr:to>
          <xdr:col>10</xdr:col>
          <xdr:colOff>28575</xdr:colOff>
          <xdr:row>64</xdr:row>
          <xdr:rowOff>28575</xdr:rowOff>
        </xdr:to>
        <xdr:sp macro="" textlink="">
          <xdr:nvSpPr>
            <xdr:cNvPr id="10300" name="Check Box 60" hidden="1">
              <a:extLst>
                <a:ext uri="{63B3BB69-23CF-44E3-9099-C40C66FF867C}">
                  <a14:compatExt spid="_x0000_s10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62</xdr:row>
          <xdr:rowOff>47625</xdr:rowOff>
        </xdr:from>
        <xdr:to>
          <xdr:col>12</xdr:col>
          <xdr:colOff>28575</xdr:colOff>
          <xdr:row>64</xdr:row>
          <xdr:rowOff>28575</xdr:rowOff>
        </xdr:to>
        <xdr:sp macro="" textlink="">
          <xdr:nvSpPr>
            <xdr:cNvPr id="10301" name="Check Box 61" hidden="1">
              <a:extLst>
                <a:ext uri="{63B3BB69-23CF-44E3-9099-C40C66FF867C}">
                  <a14:compatExt spid="_x0000_s10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14</xdr:col>
          <xdr:colOff>28575</xdr:colOff>
          <xdr:row>64</xdr:row>
          <xdr:rowOff>28575</xdr:rowOff>
        </xdr:to>
        <xdr:sp macro="" textlink="">
          <xdr:nvSpPr>
            <xdr:cNvPr id="10302" name="Check Box 62" hidden="1">
              <a:extLst>
                <a:ext uri="{63B3BB69-23CF-44E3-9099-C40C66FF867C}">
                  <a14:compatExt spid="_x0000_s10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62</xdr:row>
          <xdr:rowOff>47625</xdr:rowOff>
        </xdr:from>
        <xdr:to>
          <xdr:col>16</xdr:col>
          <xdr:colOff>28575</xdr:colOff>
          <xdr:row>64</xdr:row>
          <xdr:rowOff>28575</xdr:rowOff>
        </xdr:to>
        <xdr:sp macro="" textlink="">
          <xdr:nvSpPr>
            <xdr:cNvPr id="10303" name="Check Box 63" hidden="1">
              <a:extLst>
                <a:ext uri="{63B3BB69-23CF-44E3-9099-C40C66FF867C}">
                  <a14:compatExt spid="_x0000_s10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60</xdr:row>
          <xdr:rowOff>47625</xdr:rowOff>
        </xdr:from>
        <xdr:to>
          <xdr:col>18</xdr:col>
          <xdr:colOff>28575</xdr:colOff>
          <xdr:row>62</xdr:row>
          <xdr:rowOff>28575</xdr:rowOff>
        </xdr:to>
        <xdr:sp macro="" textlink="">
          <xdr:nvSpPr>
            <xdr:cNvPr id="10304" name="Check Box 64" hidden="1">
              <a:extLst>
                <a:ext uri="{63B3BB69-23CF-44E3-9099-C40C66FF867C}">
                  <a14:compatExt spid="_x0000_s10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60</xdr:row>
          <xdr:rowOff>47625</xdr:rowOff>
        </xdr:from>
        <xdr:to>
          <xdr:col>20</xdr:col>
          <xdr:colOff>28575</xdr:colOff>
          <xdr:row>62</xdr:row>
          <xdr:rowOff>28575</xdr:rowOff>
        </xdr:to>
        <xdr:sp macro="" textlink="">
          <xdr:nvSpPr>
            <xdr:cNvPr id="10305" name="Check Box 65" hidden="1">
              <a:extLst>
                <a:ext uri="{63B3BB69-23CF-44E3-9099-C40C66FF867C}">
                  <a14:compatExt spid="_x0000_s10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60</xdr:row>
          <xdr:rowOff>47625</xdr:rowOff>
        </xdr:from>
        <xdr:to>
          <xdr:col>6</xdr:col>
          <xdr:colOff>28575</xdr:colOff>
          <xdr:row>62</xdr:row>
          <xdr:rowOff>28575</xdr:rowOff>
        </xdr:to>
        <xdr:sp macro="" textlink="">
          <xdr:nvSpPr>
            <xdr:cNvPr id="10306" name="Check Box 66" hidden="1">
              <a:extLst>
                <a:ext uri="{63B3BB69-23CF-44E3-9099-C40C66FF867C}">
                  <a14:compatExt spid="_x0000_s10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47625</xdr:rowOff>
        </xdr:from>
        <xdr:to>
          <xdr:col>8</xdr:col>
          <xdr:colOff>28575</xdr:colOff>
          <xdr:row>62</xdr:row>
          <xdr:rowOff>28575</xdr:rowOff>
        </xdr:to>
        <xdr:sp macro="" textlink="">
          <xdr:nvSpPr>
            <xdr:cNvPr id="10307" name="Check Box 67" hidden="1">
              <a:extLst>
                <a:ext uri="{63B3BB69-23CF-44E3-9099-C40C66FF867C}">
                  <a14:compatExt spid="_x0000_s10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60</xdr:row>
          <xdr:rowOff>47625</xdr:rowOff>
        </xdr:from>
        <xdr:to>
          <xdr:col>10</xdr:col>
          <xdr:colOff>28575</xdr:colOff>
          <xdr:row>62</xdr:row>
          <xdr:rowOff>28575</xdr:rowOff>
        </xdr:to>
        <xdr:sp macro="" textlink="">
          <xdr:nvSpPr>
            <xdr:cNvPr id="10308" name="Check Box 68" hidden="1">
              <a:extLst>
                <a:ext uri="{63B3BB69-23CF-44E3-9099-C40C66FF867C}">
                  <a14:compatExt spid="_x0000_s10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60</xdr:row>
          <xdr:rowOff>47625</xdr:rowOff>
        </xdr:from>
        <xdr:to>
          <xdr:col>12</xdr:col>
          <xdr:colOff>28575</xdr:colOff>
          <xdr:row>62</xdr:row>
          <xdr:rowOff>28575</xdr:rowOff>
        </xdr:to>
        <xdr:sp macro="" textlink="">
          <xdr:nvSpPr>
            <xdr:cNvPr id="10309" name="Check Box 69" hidden="1">
              <a:extLst>
                <a:ext uri="{63B3BB69-23CF-44E3-9099-C40C66FF867C}">
                  <a14:compatExt spid="_x0000_s10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47625</xdr:rowOff>
        </xdr:from>
        <xdr:to>
          <xdr:col>14</xdr:col>
          <xdr:colOff>28575</xdr:colOff>
          <xdr:row>62</xdr:row>
          <xdr:rowOff>28575</xdr:rowOff>
        </xdr:to>
        <xdr:sp macro="" textlink="">
          <xdr:nvSpPr>
            <xdr:cNvPr id="10310" name="Check Box 70" hidden="1">
              <a:extLst>
                <a:ext uri="{63B3BB69-23CF-44E3-9099-C40C66FF867C}">
                  <a14:compatExt spid="_x0000_s10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60</xdr:row>
          <xdr:rowOff>47625</xdr:rowOff>
        </xdr:from>
        <xdr:to>
          <xdr:col>16</xdr:col>
          <xdr:colOff>28575</xdr:colOff>
          <xdr:row>62</xdr:row>
          <xdr:rowOff>28575</xdr:rowOff>
        </xdr:to>
        <xdr:sp macro="" textlink="">
          <xdr:nvSpPr>
            <xdr:cNvPr id="10311" name="Check Box 71" hidden="1">
              <a:extLst>
                <a:ext uri="{63B3BB69-23CF-44E3-9099-C40C66FF867C}">
                  <a14:compatExt spid="_x0000_s10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56</xdr:row>
          <xdr:rowOff>47625</xdr:rowOff>
        </xdr:from>
        <xdr:to>
          <xdr:col>6</xdr:col>
          <xdr:colOff>28575</xdr:colOff>
          <xdr:row>58</xdr:row>
          <xdr:rowOff>28575</xdr:rowOff>
        </xdr:to>
        <xdr:sp macro="" textlink="">
          <xdr:nvSpPr>
            <xdr:cNvPr id="10312" name="Check Box 72" hidden="1">
              <a:extLst>
                <a:ext uri="{63B3BB69-23CF-44E3-9099-C40C66FF867C}">
                  <a14:compatExt spid="_x0000_s10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47625</xdr:rowOff>
        </xdr:from>
        <xdr:to>
          <xdr:col>8</xdr:col>
          <xdr:colOff>28575</xdr:colOff>
          <xdr:row>58</xdr:row>
          <xdr:rowOff>28575</xdr:rowOff>
        </xdr:to>
        <xdr:sp macro="" textlink="">
          <xdr:nvSpPr>
            <xdr:cNvPr id="10313" name="Check Box 73" hidden="1">
              <a:extLst>
                <a:ext uri="{63B3BB69-23CF-44E3-9099-C40C66FF867C}">
                  <a14:compatExt spid="_x0000_s10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47625</xdr:rowOff>
        </xdr:from>
        <xdr:to>
          <xdr:col>10</xdr:col>
          <xdr:colOff>28575</xdr:colOff>
          <xdr:row>58</xdr:row>
          <xdr:rowOff>28575</xdr:rowOff>
        </xdr:to>
        <xdr:sp macro="" textlink="">
          <xdr:nvSpPr>
            <xdr:cNvPr id="10314" name="Check Box 74" hidden="1">
              <a:extLst>
                <a:ext uri="{63B3BB69-23CF-44E3-9099-C40C66FF867C}">
                  <a14:compatExt spid="_x0000_s10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47625</xdr:rowOff>
        </xdr:from>
        <xdr:to>
          <xdr:col>12</xdr:col>
          <xdr:colOff>28575</xdr:colOff>
          <xdr:row>58</xdr:row>
          <xdr:rowOff>28575</xdr:rowOff>
        </xdr:to>
        <xdr:sp macro="" textlink="">
          <xdr:nvSpPr>
            <xdr:cNvPr id="10315" name="Check Box 75" hidden="1">
              <a:extLst>
                <a:ext uri="{63B3BB69-23CF-44E3-9099-C40C66FF867C}">
                  <a14:compatExt spid="_x0000_s10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54</xdr:row>
          <xdr:rowOff>47625</xdr:rowOff>
        </xdr:from>
        <xdr:to>
          <xdr:col>6</xdr:col>
          <xdr:colOff>28575</xdr:colOff>
          <xdr:row>56</xdr:row>
          <xdr:rowOff>28575</xdr:rowOff>
        </xdr:to>
        <xdr:sp macro="" textlink="">
          <xdr:nvSpPr>
            <xdr:cNvPr id="10316" name="Check Box 76" hidden="1">
              <a:extLst>
                <a:ext uri="{63B3BB69-23CF-44E3-9099-C40C66FF867C}">
                  <a14:compatExt spid="_x0000_s10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47625</xdr:rowOff>
        </xdr:from>
        <xdr:to>
          <xdr:col>8</xdr:col>
          <xdr:colOff>28575</xdr:colOff>
          <xdr:row>56</xdr:row>
          <xdr:rowOff>28575</xdr:rowOff>
        </xdr:to>
        <xdr:sp macro="" textlink="">
          <xdr:nvSpPr>
            <xdr:cNvPr id="10317" name="Check Box 77" hidden="1">
              <a:extLst>
                <a:ext uri="{63B3BB69-23CF-44E3-9099-C40C66FF867C}">
                  <a14:compatExt spid="_x0000_s10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54</xdr:row>
          <xdr:rowOff>47625</xdr:rowOff>
        </xdr:from>
        <xdr:to>
          <xdr:col>10</xdr:col>
          <xdr:colOff>28575</xdr:colOff>
          <xdr:row>56</xdr:row>
          <xdr:rowOff>28575</xdr:rowOff>
        </xdr:to>
        <xdr:sp macro="" textlink="">
          <xdr:nvSpPr>
            <xdr:cNvPr id="10318" name="Check Box 78" hidden="1">
              <a:extLst>
                <a:ext uri="{63B3BB69-23CF-44E3-9099-C40C66FF867C}">
                  <a14:compatExt spid="_x0000_s10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47625</xdr:rowOff>
        </xdr:from>
        <xdr:to>
          <xdr:col>12</xdr:col>
          <xdr:colOff>28575</xdr:colOff>
          <xdr:row>56</xdr:row>
          <xdr:rowOff>28575</xdr:rowOff>
        </xdr:to>
        <xdr:sp macro="" textlink="">
          <xdr:nvSpPr>
            <xdr:cNvPr id="10319" name="Check Box 79" hidden="1">
              <a:extLst>
                <a:ext uri="{63B3BB69-23CF-44E3-9099-C40C66FF867C}">
                  <a14:compatExt spid="_x0000_s10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50</xdr:row>
          <xdr:rowOff>47625</xdr:rowOff>
        </xdr:from>
        <xdr:to>
          <xdr:col>6</xdr:col>
          <xdr:colOff>28575</xdr:colOff>
          <xdr:row>52</xdr:row>
          <xdr:rowOff>28575</xdr:rowOff>
        </xdr:to>
        <xdr:sp macro="" textlink="">
          <xdr:nvSpPr>
            <xdr:cNvPr id="10320" name="Check Box 80" hidden="1">
              <a:extLst>
                <a:ext uri="{63B3BB69-23CF-44E3-9099-C40C66FF867C}">
                  <a14:compatExt spid="_x0000_s10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47625</xdr:rowOff>
        </xdr:from>
        <xdr:to>
          <xdr:col>8</xdr:col>
          <xdr:colOff>28575</xdr:colOff>
          <xdr:row>52</xdr:row>
          <xdr:rowOff>28575</xdr:rowOff>
        </xdr:to>
        <xdr:sp macro="" textlink="">
          <xdr:nvSpPr>
            <xdr:cNvPr id="10321" name="Check Box 81" hidden="1">
              <a:extLst>
                <a:ext uri="{63B3BB69-23CF-44E3-9099-C40C66FF867C}">
                  <a14:compatExt spid="_x0000_s10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47625</xdr:rowOff>
        </xdr:from>
        <xdr:to>
          <xdr:col>10</xdr:col>
          <xdr:colOff>28575</xdr:colOff>
          <xdr:row>52</xdr:row>
          <xdr:rowOff>28575</xdr:rowOff>
        </xdr:to>
        <xdr:sp macro="" textlink="">
          <xdr:nvSpPr>
            <xdr:cNvPr id="10322" name="Check Box 82" hidden="1">
              <a:extLst>
                <a:ext uri="{63B3BB69-23CF-44E3-9099-C40C66FF867C}">
                  <a14:compatExt spid="_x0000_s10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47625</xdr:rowOff>
        </xdr:from>
        <xdr:to>
          <xdr:col>12</xdr:col>
          <xdr:colOff>28575</xdr:colOff>
          <xdr:row>52</xdr:row>
          <xdr:rowOff>28575</xdr:rowOff>
        </xdr:to>
        <xdr:sp macro="" textlink="">
          <xdr:nvSpPr>
            <xdr:cNvPr id="10323" name="Check Box 83" hidden="1">
              <a:extLst>
                <a:ext uri="{63B3BB69-23CF-44E3-9099-C40C66FF867C}">
                  <a14:compatExt spid="_x0000_s10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48</xdr:row>
          <xdr:rowOff>47625</xdr:rowOff>
        </xdr:from>
        <xdr:to>
          <xdr:col>6</xdr:col>
          <xdr:colOff>28575</xdr:colOff>
          <xdr:row>50</xdr:row>
          <xdr:rowOff>28575</xdr:rowOff>
        </xdr:to>
        <xdr:sp macro="" textlink="">
          <xdr:nvSpPr>
            <xdr:cNvPr id="10324" name="Check Box 84" hidden="1">
              <a:extLst>
                <a:ext uri="{63B3BB69-23CF-44E3-9099-C40C66FF867C}">
                  <a14:compatExt spid="_x0000_s10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47625</xdr:rowOff>
        </xdr:from>
        <xdr:to>
          <xdr:col>8</xdr:col>
          <xdr:colOff>28575</xdr:colOff>
          <xdr:row>50</xdr:row>
          <xdr:rowOff>28575</xdr:rowOff>
        </xdr:to>
        <xdr:sp macro="" textlink="">
          <xdr:nvSpPr>
            <xdr:cNvPr id="10325" name="Check Box 85" hidden="1">
              <a:extLst>
                <a:ext uri="{63B3BB69-23CF-44E3-9099-C40C66FF867C}">
                  <a14:compatExt spid="_x0000_s10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48</xdr:row>
          <xdr:rowOff>47625</xdr:rowOff>
        </xdr:from>
        <xdr:to>
          <xdr:col>10</xdr:col>
          <xdr:colOff>28575</xdr:colOff>
          <xdr:row>50</xdr:row>
          <xdr:rowOff>28575</xdr:rowOff>
        </xdr:to>
        <xdr:sp macro="" textlink="">
          <xdr:nvSpPr>
            <xdr:cNvPr id="10326" name="Check Box 86" hidden="1">
              <a:extLst>
                <a:ext uri="{63B3BB69-23CF-44E3-9099-C40C66FF867C}">
                  <a14:compatExt spid="_x0000_s10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48</xdr:row>
          <xdr:rowOff>47625</xdr:rowOff>
        </xdr:from>
        <xdr:to>
          <xdr:col>12</xdr:col>
          <xdr:colOff>28575</xdr:colOff>
          <xdr:row>50</xdr:row>
          <xdr:rowOff>28575</xdr:rowOff>
        </xdr:to>
        <xdr:sp macro="" textlink="">
          <xdr:nvSpPr>
            <xdr:cNvPr id="10327" name="Check Box 87" hidden="1">
              <a:extLst>
                <a:ext uri="{63B3BB69-23CF-44E3-9099-C40C66FF867C}">
                  <a14:compatExt spid="_x0000_s10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47625</xdr:rowOff>
        </xdr:from>
        <xdr:to>
          <xdr:col>18</xdr:col>
          <xdr:colOff>28575</xdr:colOff>
          <xdr:row>46</xdr:row>
          <xdr:rowOff>28575</xdr:rowOff>
        </xdr:to>
        <xdr:sp macro="" textlink="">
          <xdr:nvSpPr>
            <xdr:cNvPr id="10328" name="Check Box 88" hidden="1">
              <a:extLst>
                <a:ext uri="{63B3BB69-23CF-44E3-9099-C40C66FF867C}">
                  <a14:compatExt spid="_x0000_s10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47625</xdr:rowOff>
        </xdr:from>
        <xdr:to>
          <xdr:col>20</xdr:col>
          <xdr:colOff>28575</xdr:colOff>
          <xdr:row>46</xdr:row>
          <xdr:rowOff>28575</xdr:rowOff>
        </xdr:to>
        <xdr:sp macro="" textlink="">
          <xdr:nvSpPr>
            <xdr:cNvPr id="10329" name="Check Box 89" hidden="1">
              <a:extLst>
                <a:ext uri="{63B3BB69-23CF-44E3-9099-C40C66FF867C}">
                  <a14:compatExt spid="_x0000_s10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44</xdr:row>
          <xdr:rowOff>47625</xdr:rowOff>
        </xdr:from>
        <xdr:to>
          <xdr:col>6</xdr:col>
          <xdr:colOff>28575</xdr:colOff>
          <xdr:row>46</xdr:row>
          <xdr:rowOff>28575</xdr:rowOff>
        </xdr:to>
        <xdr:sp macro="" textlink="">
          <xdr:nvSpPr>
            <xdr:cNvPr id="10330" name="Check Box 90" hidden="1">
              <a:extLst>
                <a:ext uri="{63B3BB69-23CF-44E3-9099-C40C66FF867C}">
                  <a14:compatExt spid="_x0000_s10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47625</xdr:rowOff>
        </xdr:from>
        <xdr:to>
          <xdr:col>8</xdr:col>
          <xdr:colOff>28575</xdr:colOff>
          <xdr:row>46</xdr:row>
          <xdr:rowOff>28575</xdr:rowOff>
        </xdr:to>
        <xdr:sp macro="" textlink="">
          <xdr:nvSpPr>
            <xdr:cNvPr id="10331" name="Check Box 91" hidden="1">
              <a:extLst>
                <a:ext uri="{63B3BB69-23CF-44E3-9099-C40C66FF867C}">
                  <a14:compatExt spid="_x0000_s10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47625</xdr:rowOff>
        </xdr:from>
        <xdr:to>
          <xdr:col>10</xdr:col>
          <xdr:colOff>28575</xdr:colOff>
          <xdr:row>46</xdr:row>
          <xdr:rowOff>28575</xdr:rowOff>
        </xdr:to>
        <xdr:sp macro="" textlink="">
          <xdr:nvSpPr>
            <xdr:cNvPr id="10332" name="Check Box 92" hidden="1">
              <a:extLst>
                <a:ext uri="{63B3BB69-23CF-44E3-9099-C40C66FF867C}">
                  <a14:compatExt spid="_x0000_s10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47625</xdr:rowOff>
        </xdr:from>
        <xdr:to>
          <xdr:col>12</xdr:col>
          <xdr:colOff>28575</xdr:colOff>
          <xdr:row>46</xdr:row>
          <xdr:rowOff>28575</xdr:rowOff>
        </xdr:to>
        <xdr:sp macro="" textlink="">
          <xdr:nvSpPr>
            <xdr:cNvPr id="10333" name="Check Box 93" hidden="1">
              <a:extLst>
                <a:ext uri="{63B3BB69-23CF-44E3-9099-C40C66FF867C}">
                  <a14:compatExt spid="_x0000_s10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47625</xdr:rowOff>
        </xdr:from>
        <xdr:to>
          <xdr:col>14</xdr:col>
          <xdr:colOff>28575</xdr:colOff>
          <xdr:row>46</xdr:row>
          <xdr:rowOff>28575</xdr:rowOff>
        </xdr:to>
        <xdr:sp macro="" textlink="">
          <xdr:nvSpPr>
            <xdr:cNvPr id="10334" name="Check Box 94" hidden="1">
              <a:extLst>
                <a:ext uri="{63B3BB69-23CF-44E3-9099-C40C66FF867C}">
                  <a14:compatExt spid="_x0000_s10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47625</xdr:rowOff>
        </xdr:from>
        <xdr:to>
          <xdr:col>16</xdr:col>
          <xdr:colOff>28575</xdr:colOff>
          <xdr:row>46</xdr:row>
          <xdr:rowOff>28575</xdr:rowOff>
        </xdr:to>
        <xdr:sp macro="" textlink="">
          <xdr:nvSpPr>
            <xdr:cNvPr id="10335" name="Check Box 95" hidden="1">
              <a:extLst>
                <a:ext uri="{63B3BB69-23CF-44E3-9099-C40C66FF867C}">
                  <a14:compatExt spid="_x0000_s10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42</xdr:row>
          <xdr:rowOff>47625</xdr:rowOff>
        </xdr:from>
        <xdr:to>
          <xdr:col>18</xdr:col>
          <xdr:colOff>28575</xdr:colOff>
          <xdr:row>44</xdr:row>
          <xdr:rowOff>28575</xdr:rowOff>
        </xdr:to>
        <xdr:sp macro="" textlink="">
          <xdr:nvSpPr>
            <xdr:cNvPr id="10336" name="Check Box 96" hidden="1">
              <a:extLst>
                <a:ext uri="{63B3BB69-23CF-44E3-9099-C40C66FF867C}">
                  <a14:compatExt spid="_x0000_s10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42</xdr:row>
          <xdr:rowOff>47625</xdr:rowOff>
        </xdr:from>
        <xdr:to>
          <xdr:col>6</xdr:col>
          <xdr:colOff>28575</xdr:colOff>
          <xdr:row>44</xdr:row>
          <xdr:rowOff>28575</xdr:rowOff>
        </xdr:to>
        <xdr:sp macro="" textlink="">
          <xdr:nvSpPr>
            <xdr:cNvPr id="10337" name="Check Box 97" hidden="1">
              <a:extLst>
                <a:ext uri="{63B3BB69-23CF-44E3-9099-C40C66FF867C}">
                  <a14:compatExt spid="_x0000_s10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47625</xdr:rowOff>
        </xdr:from>
        <xdr:to>
          <xdr:col>8</xdr:col>
          <xdr:colOff>28575</xdr:colOff>
          <xdr:row>44</xdr:row>
          <xdr:rowOff>28575</xdr:rowOff>
        </xdr:to>
        <xdr:sp macro="" textlink="">
          <xdr:nvSpPr>
            <xdr:cNvPr id="10338" name="Check Box 98" hidden="1">
              <a:extLst>
                <a:ext uri="{63B3BB69-23CF-44E3-9099-C40C66FF867C}">
                  <a14:compatExt spid="_x0000_s10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47625</xdr:rowOff>
        </xdr:from>
        <xdr:to>
          <xdr:col>10</xdr:col>
          <xdr:colOff>28575</xdr:colOff>
          <xdr:row>44</xdr:row>
          <xdr:rowOff>28575</xdr:rowOff>
        </xdr:to>
        <xdr:sp macro="" textlink="">
          <xdr:nvSpPr>
            <xdr:cNvPr id="10339" name="Check Box 99" hidden="1">
              <a:extLst>
                <a:ext uri="{63B3BB69-23CF-44E3-9099-C40C66FF867C}">
                  <a14:compatExt spid="_x0000_s10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47625</xdr:rowOff>
        </xdr:from>
        <xdr:to>
          <xdr:col>12</xdr:col>
          <xdr:colOff>28575</xdr:colOff>
          <xdr:row>44</xdr:row>
          <xdr:rowOff>28575</xdr:rowOff>
        </xdr:to>
        <xdr:sp macro="" textlink="">
          <xdr:nvSpPr>
            <xdr:cNvPr id="10340" name="Check Box 100" hidden="1">
              <a:extLst>
                <a:ext uri="{63B3BB69-23CF-44E3-9099-C40C66FF867C}">
                  <a14:compatExt spid="_x0000_s10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47625</xdr:rowOff>
        </xdr:from>
        <xdr:to>
          <xdr:col>14</xdr:col>
          <xdr:colOff>28575</xdr:colOff>
          <xdr:row>44</xdr:row>
          <xdr:rowOff>28575</xdr:rowOff>
        </xdr:to>
        <xdr:sp macro="" textlink="">
          <xdr:nvSpPr>
            <xdr:cNvPr id="10341" name="Check Box 101" hidden="1">
              <a:extLst>
                <a:ext uri="{63B3BB69-23CF-44E3-9099-C40C66FF867C}">
                  <a14:compatExt spid="_x0000_s10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42</xdr:row>
          <xdr:rowOff>47625</xdr:rowOff>
        </xdr:from>
        <xdr:to>
          <xdr:col>16</xdr:col>
          <xdr:colOff>28575</xdr:colOff>
          <xdr:row>44</xdr:row>
          <xdr:rowOff>28575</xdr:rowOff>
        </xdr:to>
        <xdr:sp macro="" textlink="">
          <xdr:nvSpPr>
            <xdr:cNvPr id="10342" name="Check Box 102" hidden="1">
              <a:extLst>
                <a:ext uri="{63B3BB69-23CF-44E3-9099-C40C66FF867C}">
                  <a14:compatExt spid="_x0000_s10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47625</xdr:rowOff>
        </xdr:from>
        <xdr:to>
          <xdr:col>8</xdr:col>
          <xdr:colOff>28575</xdr:colOff>
          <xdr:row>6</xdr:row>
          <xdr:rowOff>28575</xdr:rowOff>
        </xdr:to>
        <xdr:sp macro="" textlink="">
          <xdr:nvSpPr>
            <xdr:cNvPr id="10343" name="Check Box 103" hidden="1">
              <a:extLst>
                <a:ext uri="{63B3BB69-23CF-44E3-9099-C40C66FF867C}">
                  <a14:compatExt spid="_x0000_s10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47625</xdr:rowOff>
        </xdr:from>
        <xdr:to>
          <xdr:col>10</xdr:col>
          <xdr:colOff>28575</xdr:colOff>
          <xdr:row>6</xdr:row>
          <xdr:rowOff>28575</xdr:rowOff>
        </xdr:to>
        <xdr:sp macro="" textlink="">
          <xdr:nvSpPr>
            <xdr:cNvPr id="10344" name="Check Box 104" hidden="1">
              <a:extLst>
                <a:ext uri="{63B3BB69-23CF-44E3-9099-C40C66FF867C}">
                  <a14:compatExt spid="_x0000_s10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xdr:row>
          <xdr:rowOff>47625</xdr:rowOff>
        </xdr:from>
        <xdr:to>
          <xdr:col>12</xdr:col>
          <xdr:colOff>28575</xdr:colOff>
          <xdr:row>6</xdr:row>
          <xdr:rowOff>28575</xdr:rowOff>
        </xdr:to>
        <xdr:sp macro="" textlink="">
          <xdr:nvSpPr>
            <xdr:cNvPr id="10345" name="Check Box 105" hidden="1">
              <a:extLst>
                <a:ext uri="{63B3BB69-23CF-44E3-9099-C40C66FF867C}">
                  <a14:compatExt spid="_x0000_s10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xdr:row>
          <xdr:rowOff>47625</xdr:rowOff>
        </xdr:from>
        <xdr:to>
          <xdr:col>14</xdr:col>
          <xdr:colOff>28575</xdr:colOff>
          <xdr:row>6</xdr:row>
          <xdr:rowOff>28575</xdr:rowOff>
        </xdr:to>
        <xdr:sp macro="" textlink="">
          <xdr:nvSpPr>
            <xdr:cNvPr id="10346" name="Check Box 106" hidden="1">
              <a:extLst>
                <a:ext uri="{63B3BB69-23CF-44E3-9099-C40C66FF867C}">
                  <a14:compatExt spid="_x0000_s10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xdr:row>
          <xdr:rowOff>47625</xdr:rowOff>
        </xdr:from>
        <xdr:to>
          <xdr:col>16</xdr:col>
          <xdr:colOff>28575</xdr:colOff>
          <xdr:row>6</xdr:row>
          <xdr:rowOff>28575</xdr:rowOff>
        </xdr:to>
        <xdr:sp macro="" textlink="">
          <xdr:nvSpPr>
            <xdr:cNvPr id="10347" name="Check Box 107" hidden="1">
              <a:extLst>
                <a:ext uri="{63B3BB69-23CF-44E3-9099-C40C66FF867C}">
                  <a14:compatExt spid="_x0000_s10347"/>
                </a:ext>
              </a:extLst>
            </xdr:cNvPr>
            <xdr:cNvSpPr/>
          </xdr:nvSpPr>
          <xdr:spPr>
            <a:xfrm>
              <a:off x="0" y="0"/>
              <a:ext cx="0" cy="0"/>
            </a:xfrm>
            <a:prstGeom prst="rect">
              <a:avLst/>
            </a:prstGeom>
          </xdr:spPr>
        </xdr:sp>
        <xdr:clientData/>
      </xdr:twoCellAnchor>
    </mc:Choice>
    <mc:Fallback/>
  </mc:AlternateContent>
</xdr:wsDr>
</file>

<file path=xl/tables/table1.xml><?xml version="1.0" encoding="utf-8"?>
<table xmlns="http://schemas.openxmlformats.org/spreadsheetml/2006/main" id="1" name="テーブル1" displayName="テーブル1" ref="A1:AH103" totalsRowShown="0" headerRowDxfId="26">
  <autoFilter ref="A1:AH103"/>
  <tableColumns count="34">
    <tableColumn id="14" name="地区"/>
    <tableColumn id="15" name="カテゴリ"/>
    <tableColumn id="16" name="地区カテゴリ内順"/>
    <tableColumn id="1" name="表示順">
      <calculatedColumnFormula>テーブル1[[#This Row],[地区]]&amp;"_"&amp;テーブル1[[#This Row],[カテゴリ]]&amp;"_"&amp;(RIGHT("0"&amp;テーブル1[[#This Row],[地区カテゴリ内順]],2))</calculatedColumnFormula>
    </tableColumn>
    <tableColumn id="2" name="局名"/>
    <tableColumn id="17" name="自動短縮" dataDxfId="25">
      <calculatedColumnFormula>IF(LENB(ASC(テーブル1[[#This Row],[局名]]))&gt;=11,SUBSTITUTE(ASC(テーブル1[[#This Row],[局名]]),"放送",""),ASC(テーブル1[[#This Row],[局名]]))</calculatedColumnFormula>
    </tableColumn>
    <tableColumn id="13" name="CCCコード" dataDxfId="24"/>
    <tableColumn id="3" name="AM"/>
    <tableColumn id="4" name="FM"/>
    <tableColumn id="5" name="短波"/>
    <tableColumn id="6" name="JRN"/>
    <tableColumn id="7" name="NRN"/>
    <tableColumn id="8" name="JFN"/>
    <tableColumn id="9" name="JFL"/>
    <tableColumn id="10" name="局選択枠あり" dataDxfId="23">
      <calculatedColumnFormula>OFFSET('局選択（枠あり）'!$E$3,MATCH(テーブル1[[#This Row],[地区]]&amp;"_"&amp;テーブル1[[#This Row],[カテゴリ]],'局選択（枠あり）'!$B$4:$B$65,0),2*(テーブル1[[#This Row],[地区カテゴリ内順]]-1))*1</calculatedColumnFormula>
    </tableColumn>
    <tableColumn id="18" name="AM枠あり" dataDxfId="22">
      <calculatedColumnFormula>'局選択（枠あり）'!$O$2*LEN(テーブル1[[#This Row],[AM]])</calculatedColumnFormula>
    </tableColumn>
    <tableColumn id="19" name="FM枠あり" dataDxfId="21">
      <calculatedColumnFormula>'局選択（枠あり）'!$Q$2*LEN(テーブル1[[#This Row],[FM]])</calculatedColumnFormula>
    </tableColumn>
    <tableColumn id="21" name="全局枠あり" dataDxfId="20">
      <calculatedColumnFormula>'局選択（枠あり）'!$S$2*1</calculatedColumnFormula>
    </tableColumn>
    <tableColumn id="24" name="JRN枠あり" dataDxfId="19">
      <calculatedColumnFormula>'局選択（枠あり）'!$G$2*LEN(テーブル1[[#This Row],[JRN]])</calculatedColumnFormula>
    </tableColumn>
    <tableColumn id="25" name="NRN枠あり" dataDxfId="18">
      <calculatedColumnFormula>'局選択（枠あり）'!$I$2*LEN(テーブル1[[#This Row],[NRN]])</calculatedColumnFormula>
    </tableColumn>
    <tableColumn id="23" name="JFN枠あり" dataDxfId="17">
      <calculatedColumnFormula>'局選択（枠あり）'!$K$2*LEN(テーブル1[[#This Row],[JFN]])</calculatedColumnFormula>
    </tableColumn>
    <tableColumn id="22" name="JFL枠あり" dataDxfId="16">
      <calculatedColumnFormula>'局選択（枠あり）'!$M$2*LEN(テーブル1[[#This Row],[JFL]])</calculatedColumnFormula>
    </tableColumn>
    <tableColumn id="26" name="枠あり局ONOFF" dataDxfId="15">
      <calculatedColumnFormula>SUM(テーブル1[[#This Row],[局選択枠あり]:[JFL枠あり]])</calculatedColumnFormula>
    </tableColumn>
    <tableColumn id="20" name="枠あり局名" dataDxfId="14">
      <calculatedColumnFormula>IF(ROW()&gt;2,X1,"")&amp;IF(SUM(テーブル1[[#This Row],[局選択枠あり]:[JFL枠あり]])&gt;0,$F2&amp;"/","")</calculatedColumnFormula>
    </tableColumn>
    <tableColumn id="29" name="局選択枠なし" dataDxfId="13">
      <calculatedColumnFormula>OFFSET('局選択（枠なし）'!$E$3,MATCH(テーブル1[[#This Row],[地区]]&amp;"_"&amp;テーブル1[[#This Row],[カテゴリ]],'局選択（枠なし）'!$B$4:$B$65,0),2*(テーブル1[[#This Row],[地区カテゴリ内順]]-1))*1</calculatedColumnFormula>
    </tableColumn>
    <tableColumn id="30" name="AM枠なし" dataDxfId="12">
      <calculatedColumnFormula>'局選択（枠なし）'!$O$2*LEN(テーブル1[[#This Row],[AM]])</calculatedColumnFormula>
    </tableColumn>
    <tableColumn id="31" name="FM枠なし" dataDxfId="11">
      <calculatedColumnFormula>'局選択（枠なし）'!$Q$2*LEN(テーブル1[[#This Row],[FM]])</calculatedColumnFormula>
    </tableColumn>
    <tableColumn id="32" name="全局枠なし" dataDxfId="10">
      <calculatedColumnFormula>'局選択（枠なし）'!$S$2*1</calculatedColumnFormula>
    </tableColumn>
    <tableColumn id="33" name="JRN枠なし" dataDxfId="9">
      <calculatedColumnFormula>'局選択（枠なし）'!$G$2*LEN(テーブル1[[#This Row],[JRN]])</calculatedColumnFormula>
    </tableColumn>
    <tableColumn id="34" name="NRN枠なし" dataDxfId="8">
      <calculatedColumnFormula>'局選択（枠なし）'!$I$2*LEN(テーブル1[[#This Row],[NRN]])</calculatedColumnFormula>
    </tableColumn>
    <tableColumn id="35" name="JFN枠なし" dataDxfId="7">
      <calculatedColumnFormula>'局選択（枠なし）'!$K$2*LEN(テーブル1[[#This Row],[JFN]])</calculatedColumnFormula>
    </tableColumn>
    <tableColumn id="36" name="JFL枠なし" dataDxfId="6">
      <calculatedColumnFormula>'局選択（枠なし）'!$M$2*LEN(テーブル1[[#This Row],[JFL]])</calculatedColumnFormula>
    </tableColumn>
    <tableColumn id="37" name="枠なし局ONOFF" dataDxfId="5">
      <calculatedColumnFormula>SUM(テーブル1[[#This Row],[局選択枠なし]:[JFL枠なし]])</calculatedColumnFormula>
    </tableColumn>
    <tableColumn id="11" name="枠なし局名" dataDxfId="4">
      <calculatedColumnFormula>IF(ROW()&gt;2,AH1,"")&amp;IF(SUM(テーブル1[[#This Row],[局選択枠なし]:[JFL枠なし]])&gt;0,$F2&amp;"/","")</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j-ba.or.jp/category/references/jba101574"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j-ba.or.jp/category/references/jba101574"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j-ba.or.jp/category/references/jba101574"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2" Type="http://schemas.openxmlformats.org/officeDocument/2006/relationships/vmlDrawing" Target="../drawings/vmlDrawing4.vml"/><Relationship Id="rId16" Type="http://schemas.openxmlformats.org/officeDocument/2006/relationships/ctrlProp" Target="../ctrlProps/ctrlProp14.xml"/><Relationship Id="rId29" Type="http://schemas.openxmlformats.org/officeDocument/2006/relationships/ctrlProp" Target="../ctrlProps/ctrlProp27.xml"/><Relationship Id="rId107" Type="http://schemas.openxmlformats.org/officeDocument/2006/relationships/ctrlProp" Target="../ctrlProps/ctrlProp105.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108" Type="http://schemas.openxmlformats.org/officeDocument/2006/relationships/ctrlProp" Target="../ctrlProps/ctrlProp106.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31.xml"/><Relationship Id="rId21" Type="http://schemas.openxmlformats.org/officeDocument/2006/relationships/ctrlProp" Target="../ctrlProps/ctrlProp126.xml"/><Relationship Id="rId42" Type="http://schemas.openxmlformats.org/officeDocument/2006/relationships/ctrlProp" Target="../ctrlProps/ctrlProp147.xml"/><Relationship Id="rId47" Type="http://schemas.openxmlformats.org/officeDocument/2006/relationships/ctrlProp" Target="../ctrlProps/ctrlProp152.xml"/><Relationship Id="rId63" Type="http://schemas.openxmlformats.org/officeDocument/2006/relationships/ctrlProp" Target="../ctrlProps/ctrlProp168.xml"/><Relationship Id="rId68" Type="http://schemas.openxmlformats.org/officeDocument/2006/relationships/ctrlProp" Target="../ctrlProps/ctrlProp173.xml"/><Relationship Id="rId84" Type="http://schemas.openxmlformats.org/officeDocument/2006/relationships/ctrlProp" Target="../ctrlProps/ctrlProp189.xml"/><Relationship Id="rId89" Type="http://schemas.openxmlformats.org/officeDocument/2006/relationships/ctrlProp" Target="../ctrlProps/ctrlProp194.xml"/><Relationship Id="rId2" Type="http://schemas.openxmlformats.org/officeDocument/2006/relationships/vmlDrawing" Target="../drawings/vmlDrawing5.vml"/><Relationship Id="rId16" Type="http://schemas.openxmlformats.org/officeDocument/2006/relationships/ctrlProp" Target="../ctrlProps/ctrlProp121.xml"/><Relationship Id="rId29" Type="http://schemas.openxmlformats.org/officeDocument/2006/relationships/ctrlProp" Target="../ctrlProps/ctrlProp134.xml"/><Relationship Id="rId107" Type="http://schemas.openxmlformats.org/officeDocument/2006/relationships/ctrlProp" Target="../ctrlProps/ctrlProp212.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trlProp" Target="../ctrlProps/ctrlProp145.xml"/><Relationship Id="rId45" Type="http://schemas.openxmlformats.org/officeDocument/2006/relationships/ctrlProp" Target="../ctrlProps/ctrlProp150.xml"/><Relationship Id="rId53" Type="http://schemas.openxmlformats.org/officeDocument/2006/relationships/ctrlProp" Target="../ctrlProps/ctrlProp158.xml"/><Relationship Id="rId58" Type="http://schemas.openxmlformats.org/officeDocument/2006/relationships/ctrlProp" Target="../ctrlProps/ctrlProp163.xml"/><Relationship Id="rId66" Type="http://schemas.openxmlformats.org/officeDocument/2006/relationships/ctrlProp" Target="../ctrlProps/ctrlProp171.xml"/><Relationship Id="rId74" Type="http://schemas.openxmlformats.org/officeDocument/2006/relationships/ctrlProp" Target="../ctrlProps/ctrlProp179.xml"/><Relationship Id="rId79" Type="http://schemas.openxmlformats.org/officeDocument/2006/relationships/ctrlProp" Target="../ctrlProps/ctrlProp184.xml"/><Relationship Id="rId87" Type="http://schemas.openxmlformats.org/officeDocument/2006/relationships/ctrlProp" Target="../ctrlProps/ctrlProp192.xml"/><Relationship Id="rId102" Type="http://schemas.openxmlformats.org/officeDocument/2006/relationships/ctrlProp" Target="../ctrlProps/ctrlProp207.xml"/><Relationship Id="rId5" Type="http://schemas.openxmlformats.org/officeDocument/2006/relationships/ctrlProp" Target="../ctrlProps/ctrlProp110.xml"/><Relationship Id="rId61" Type="http://schemas.openxmlformats.org/officeDocument/2006/relationships/ctrlProp" Target="../ctrlProps/ctrlProp166.xml"/><Relationship Id="rId82" Type="http://schemas.openxmlformats.org/officeDocument/2006/relationships/ctrlProp" Target="../ctrlProps/ctrlProp187.xml"/><Relationship Id="rId90" Type="http://schemas.openxmlformats.org/officeDocument/2006/relationships/ctrlProp" Target="../ctrlProps/ctrlProp195.xml"/><Relationship Id="rId95" Type="http://schemas.openxmlformats.org/officeDocument/2006/relationships/ctrlProp" Target="../ctrlProps/ctrlProp200.xml"/><Relationship Id="rId19" Type="http://schemas.openxmlformats.org/officeDocument/2006/relationships/ctrlProp" Target="../ctrlProps/ctrlProp12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43" Type="http://schemas.openxmlformats.org/officeDocument/2006/relationships/ctrlProp" Target="../ctrlProps/ctrlProp148.xml"/><Relationship Id="rId48" Type="http://schemas.openxmlformats.org/officeDocument/2006/relationships/ctrlProp" Target="../ctrlProps/ctrlProp153.xml"/><Relationship Id="rId56" Type="http://schemas.openxmlformats.org/officeDocument/2006/relationships/ctrlProp" Target="../ctrlProps/ctrlProp161.xml"/><Relationship Id="rId64" Type="http://schemas.openxmlformats.org/officeDocument/2006/relationships/ctrlProp" Target="../ctrlProps/ctrlProp169.xml"/><Relationship Id="rId69" Type="http://schemas.openxmlformats.org/officeDocument/2006/relationships/ctrlProp" Target="../ctrlProps/ctrlProp174.xml"/><Relationship Id="rId77" Type="http://schemas.openxmlformats.org/officeDocument/2006/relationships/ctrlProp" Target="../ctrlProps/ctrlProp182.xml"/><Relationship Id="rId100" Type="http://schemas.openxmlformats.org/officeDocument/2006/relationships/ctrlProp" Target="../ctrlProps/ctrlProp205.xml"/><Relationship Id="rId105" Type="http://schemas.openxmlformats.org/officeDocument/2006/relationships/ctrlProp" Target="../ctrlProps/ctrlProp210.xml"/><Relationship Id="rId8" Type="http://schemas.openxmlformats.org/officeDocument/2006/relationships/ctrlProp" Target="../ctrlProps/ctrlProp113.xml"/><Relationship Id="rId51" Type="http://schemas.openxmlformats.org/officeDocument/2006/relationships/ctrlProp" Target="../ctrlProps/ctrlProp156.xml"/><Relationship Id="rId72" Type="http://schemas.openxmlformats.org/officeDocument/2006/relationships/ctrlProp" Target="../ctrlProps/ctrlProp177.xml"/><Relationship Id="rId80" Type="http://schemas.openxmlformats.org/officeDocument/2006/relationships/ctrlProp" Target="../ctrlProps/ctrlProp185.xml"/><Relationship Id="rId85" Type="http://schemas.openxmlformats.org/officeDocument/2006/relationships/ctrlProp" Target="../ctrlProps/ctrlProp190.xml"/><Relationship Id="rId93" Type="http://schemas.openxmlformats.org/officeDocument/2006/relationships/ctrlProp" Target="../ctrlProps/ctrlProp198.xml"/><Relationship Id="rId98" Type="http://schemas.openxmlformats.org/officeDocument/2006/relationships/ctrlProp" Target="../ctrlProps/ctrlProp203.xml"/><Relationship Id="rId3" Type="http://schemas.openxmlformats.org/officeDocument/2006/relationships/ctrlProp" Target="../ctrlProps/ctrlProp108.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46" Type="http://schemas.openxmlformats.org/officeDocument/2006/relationships/ctrlProp" Target="../ctrlProps/ctrlProp151.xml"/><Relationship Id="rId59" Type="http://schemas.openxmlformats.org/officeDocument/2006/relationships/ctrlProp" Target="../ctrlProps/ctrlProp164.xml"/><Relationship Id="rId67" Type="http://schemas.openxmlformats.org/officeDocument/2006/relationships/ctrlProp" Target="../ctrlProps/ctrlProp172.xml"/><Relationship Id="rId103" Type="http://schemas.openxmlformats.org/officeDocument/2006/relationships/ctrlProp" Target="../ctrlProps/ctrlProp208.xml"/><Relationship Id="rId108" Type="http://schemas.openxmlformats.org/officeDocument/2006/relationships/ctrlProp" Target="../ctrlProps/ctrlProp213.xml"/><Relationship Id="rId20" Type="http://schemas.openxmlformats.org/officeDocument/2006/relationships/ctrlProp" Target="../ctrlProps/ctrlProp125.xml"/><Relationship Id="rId41" Type="http://schemas.openxmlformats.org/officeDocument/2006/relationships/ctrlProp" Target="../ctrlProps/ctrlProp146.xml"/><Relationship Id="rId54" Type="http://schemas.openxmlformats.org/officeDocument/2006/relationships/ctrlProp" Target="../ctrlProps/ctrlProp159.xml"/><Relationship Id="rId62" Type="http://schemas.openxmlformats.org/officeDocument/2006/relationships/ctrlProp" Target="../ctrlProps/ctrlProp167.xml"/><Relationship Id="rId70" Type="http://schemas.openxmlformats.org/officeDocument/2006/relationships/ctrlProp" Target="../ctrlProps/ctrlProp175.xml"/><Relationship Id="rId75" Type="http://schemas.openxmlformats.org/officeDocument/2006/relationships/ctrlProp" Target="../ctrlProps/ctrlProp180.xml"/><Relationship Id="rId83" Type="http://schemas.openxmlformats.org/officeDocument/2006/relationships/ctrlProp" Target="../ctrlProps/ctrlProp188.xml"/><Relationship Id="rId88" Type="http://schemas.openxmlformats.org/officeDocument/2006/relationships/ctrlProp" Target="../ctrlProps/ctrlProp193.xml"/><Relationship Id="rId91" Type="http://schemas.openxmlformats.org/officeDocument/2006/relationships/ctrlProp" Target="../ctrlProps/ctrlProp196.xml"/><Relationship Id="rId96" Type="http://schemas.openxmlformats.org/officeDocument/2006/relationships/ctrlProp" Target="../ctrlProps/ctrlProp201.xml"/><Relationship Id="rId1" Type="http://schemas.openxmlformats.org/officeDocument/2006/relationships/drawing" Target="../drawings/drawing2.xml"/><Relationship Id="rId6" Type="http://schemas.openxmlformats.org/officeDocument/2006/relationships/ctrlProp" Target="../ctrlProps/ctrlProp111.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49" Type="http://schemas.openxmlformats.org/officeDocument/2006/relationships/ctrlProp" Target="../ctrlProps/ctrlProp154.xml"/><Relationship Id="rId57" Type="http://schemas.openxmlformats.org/officeDocument/2006/relationships/ctrlProp" Target="../ctrlProps/ctrlProp162.xml"/><Relationship Id="rId106" Type="http://schemas.openxmlformats.org/officeDocument/2006/relationships/ctrlProp" Target="../ctrlProps/ctrlProp211.xml"/><Relationship Id="rId10" Type="http://schemas.openxmlformats.org/officeDocument/2006/relationships/ctrlProp" Target="../ctrlProps/ctrlProp115.xml"/><Relationship Id="rId31" Type="http://schemas.openxmlformats.org/officeDocument/2006/relationships/ctrlProp" Target="../ctrlProps/ctrlProp136.xml"/><Relationship Id="rId44" Type="http://schemas.openxmlformats.org/officeDocument/2006/relationships/ctrlProp" Target="../ctrlProps/ctrlProp149.xml"/><Relationship Id="rId52" Type="http://schemas.openxmlformats.org/officeDocument/2006/relationships/ctrlProp" Target="../ctrlProps/ctrlProp157.xml"/><Relationship Id="rId60" Type="http://schemas.openxmlformats.org/officeDocument/2006/relationships/ctrlProp" Target="../ctrlProps/ctrlProp165.xml"/><Relationship Id="rId65" Type="http://schemas.openxmlformats.org/officeDocument/2006/relationships/ctrlProp" Target="../ctrlProps/ctrlProp170.xml"/><Relationship Id="rId73" Type="http://schemas.openxmlformats.org/officeDocument/2006/relationships/ctrlProp" Target="../ctrlProps/ctrlProp178.xml"/><Relationship Id="rId78" Type="http://schemas.openxmlformats.org/officeDocument/2006/relationships/ctrlProp" Target="../ctrlProps/ctrlProp183.xml"/><Relationship Id="rId81" Type="http://schemas.openxmlformats.org/officeDocument/2006/relationships/ctrlProp" Target="../ctrlProps/ctrlProp186.xml"/><Relationship Id="rId86" Type="http://schemas.openxmlformats.org/officeDocument/2006/relationships/ctrlProp" Target="../ctrlProps/ctrlProp191.xml"/><Relationship Id="rId94" Type="http://schemas.openxmlformats.org/officeDocument/2006/relationships/ctrlProp" Target="../ctrlProps/ctrlProp199.xml"/><Relationship Id="rId99" Type="http://schemas.openxmlformats.org/officeDocument/2006/relationships/ctrlProp" Target="../ctrlProps/ctrlProp204.xml"/><Relationship Id="rId101" Type="http://schemas.openxmlformats.org/officeDocument/2006/relationships/ctrlProp" Target="../ctrlProps/ctrlProp206.xml"/><Relationship Id="rId4" Type="http://schemas.openxmlformats.org/officeDocument/2006/relationships/ctrlProp" Target="../ctrlProps/ctrlProp109.xml"/><Relationship Id="rId9" Type="http://schemas.openxmlformats.org/officeDocument/2006/relationships/ctrlProp" Target="../ctrlProps/ctrlProp114.xml"/><Relationship Id="rId13" Type="http://schemas.openxmlformats.org/officeDocument/2006/relationships/ctrlProp" Target="../ctrlProps/ctrlProp118.xml"/><Relationship Id="rId18" Type="http://schemas.openxmlformats.org/officeDocument/2006/relationships/ctrlProp" Target="../ctrlProps/ctrlProp123.xml"/><Relationship Id="rId39" Type="http://schemas.openxmlformats.org/officeDocument/2006/relationships/ctrlProp" Target="../ctrlProps/ctrlProp144.xml"/><Relationship Id="rId109" Type="http://schemas.openxmlformats.org/officeDocument/2006/relationships/ctrlProp" Target="../ctrlProps/ctrlProp214.xml"/><Relationship Id="rId34" Type="http://schemas.openxmlformats.org/officeDocument/2006/relationships/ctrlProp" Target="../ctrlProps/ctrlProp139.xml"/><Relationship Id="rId50" Type="http://schemas.openxmlformats.org/officeDocument/2006/relationships/ctrlProp" Target="../ctrlProps/ctrlProp155.xml"/><Relationship Id="rId55" Type="http://schemas.openxmlformats.org/officeDocument/2006/relationships/ctrlProp" Target="../ctrlProps/ctrlProp160.xml"/><Relationship Id="rId76" Type="http://schemas.openxmlformats.org/officeDocument/2006/relationships/ctrlProp" Target="../ctrlProps/ctrlProp181.xml"/><Relationship Id="rId97" Type="http://schemas.openxmlformats.org/officeDocument/2006/relationships/ctrlProp" Target="../ctrlProps/ctrlProp202.xml"/><Relationship Id="rId104" Type="http://schemas.openxmlformats.org/officeDocument/2006/relationships/ctrlProp" Target="../ctrlProps/ctrlProp209.xml"/><Relationship Id="rId7" Type="http://schemas.openxmlformats.org/officeDocument/2006/relationships/ctrlProp" Target="../ctrlProps/ctrlProp112.xml"/><Relationship Id="rId71" Type="http://schemas.openxmlformats.org/officeDocument/2006/relationships/ctrlProp" Target="../ctrlProps/ctrlProp176.xml"/><Relationship Id="rId92" Type="http://schemas.openxmlformats.org/officeDocument/2006/relationships/ctrlProp" Target="../ctrlProps/ctrlProp197.xml"/></Relationships>
</file>

<file path=xl/worksheets/_rels/sheet8.xml.rels><?xml version="1.0" encoding="UTF-8" standalone="yes"?>
<Relationships xmlns="http://schemas.openxmlformats.org/package/2006/relationships"><Relationship Id="rId1" Type="http://schemas.openxmlformats.org/officeDocument/2006/relationships/hyperlink" Target="http://www.j-ba.or.jp/network/radio.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pageSetUpPr fitToPage="1"/>
  </sheetPr>
  <dimension ref="B2:AH72"/>
  <sheetViews>
    <sheetView tabSelected="1" zoomScaleNormal="100" zoomScaleSheetLayoutView="100" workbookViewId="0"/>
  </sheetViews>
  <sheetFormatPr defaultRowHeight="13.5"/>
  <cols>
    <col min="1" max="1" width="4.25" style="1" customWidth="1"/>
    <col min="2" max="2" width="0.125" style="1" customWidth="1"/>
    <col min="3" max="30" width="4.25" style="1" customWidth="1"/>
    <col min="31" max="31" width="0.125" style="1" customWidth="1"/>
    <col min="32" max="32" width="4.25" style="1" customWidth="1"/>
    <col min="33" max="16384" width="9" style="1"/>
  </cols>
  <sheetData>
    <row r="2" spans="2:34" ht="0.75" customHeight="1">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2:34">
      <c r="B3" s="114"/>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14"/>
      <c r="AF3" s="23"/>
      <c r="AG3" s="23"/>
      <c r="AH3" s="23"/>
    </row>
    <row r="4" spans="2:34">
      <c r="B4" s="114"/>
      <c r="C4" s="23"/>
      <c r="D4" s="4"/>
      <c r="E4" s="4"/>
      <c r="F4" s="4"/>
      <c r="G4" s="4"/>
      <c r="H4" s="4"/>
      <c r="I4" s="4"/>
      <c r="J4" s="4"/>
      <c r="K4" s="4"/>
      <c r="L4" s="23"/>
      <c r="M4" s="23"/>
      <c r="N4" s="23"/>
      <c r="O4" s="23"/>
      <c r="P4" s="23"/>
      <c r="Q4" s="23"/>
      <c r="R4" s="23"/>
      <c r="S4" s="23"/>
      <c r="T4" s="23"/>
      <c r="U4" s="23"/>
      <c r="V4" s="23"/>
      <c r="W4" s="23"/>
      <c r="X4" s="23"/>
      <c r="Y4" s="23"/>
      <c r="Z4" s="59" t="s">
        <v>29</v>
      </c>
      <c r="AA4" s="286"/>
      <c r="AB4" s="286"/>
      <c r="AC4" s="286"/>
      <c r="AD4" s="35"/>
      <c r="AE4" s="114"/>
      <c r="AF4" s="23"/>
      <c r="AG4" s="23"/>
      <c r="AH4" s="23"/>
    </row>
    <row r="5" spans="2:34" ht="18" customHeight="1">
      <c r="B5" s="114"/>
      <c r="C5" s="23"/>
      <c r="D5" s="189" t="s">
        <v>121</v>
      </c>
      <c r="E5" s="189"/>
      <c r="F5" s="189"/>
      <c r="G5" s="189"/>
      <c r="H5" s="189"/>
      <c r="I5" s="189"/>
      <c r="J5" s="189"/>
      <c r="K5" s="189"/>
      <c r="L5" s="188" t="s">
        <v>0</v>
      </c>
      <c r="M5" s="188"/>
      <c r="N5" s="188"/>
      <c r="O5" s="188"/>
      <c r="P5" s="188"/>
      <c r="Q5" s="188"/>
      <c r="R5" s="188"/>
      <c r="S5" s="188"/>
      <c r="T5" s="188"/>
      <c r="U5" s="188"/>
      <c r="V5" s="2"/>
      <c r="W5" s="2"/>
      <c r="X5" s="2"/>
      <c r="Y5" s="2"/>
      <c r="Z5" s="2"/>
      <c r="AA5" s="2"/>
      <c r="AB5" s="2"/>
      <c r="AC5" s="2"/>
      <c r="AD5" s="23"/>
      <c r="AE5" s="114"/>
      <c r="AF5" s="23"/>
      <c r="AG5" s="23"/>
      <c r="AH5" s="23"/>
    </row>
    <row r="6" spans="2:34" ht="16.5" customHeight="1">
      <c r="B6" s="114"/>
      <c r="C6" s="23"/>
      <c r="D6" s="189"/>
      <c r="E6" s="189"/>
      <c r="F6" s="189"/>
      <c r="G6" s="189"/>
      <c r="H6" s="189"/>
      <c r="I6" s="189"/>
      <c r="J6" s="189"/>
      <c r="K6" s="189"/>
      <c r="L6" s="2"/>
      <c r="M6" s="58" t="s">
        <v>45</v>
      </c>
      <c r="N6" s="190" t="s">
        <v>47</v>
      </c>
      <c r="O6" s="190"/>
      <c r="P6" s="190"/>
      <c r="Q6" s="190"/>
      <c r="R6" s="190"/>
      <c r="S6" s="190"/>
      <c r="T6" s="58" t="s">
        <v>46</v>
      </c>
      <c r="U6" s="3"/>
      <c r="V6" s="2"/>
      <c r="W6" s="199" t="s">
        <v>76</v>
      </c>
      <c r="X6" s="199"/>
      <c r="Y6" s="199"/>
      <c r="Z6" s="199"/>
      <c r="AA6" s="199"/>
      <c r="AB6" s="199"/>
      <c r="AC6" s="60" t="s">
        <v>72</v>
      </c>
      <c r="AD6" s="36"/>
      <c r="AE6" s="114"/>
      <c r="AF6" s="23"/>
      <c r="AG6" s="23"/>
      <c r="AH6" s="23"/>
    </row>
    <row r="7" spans="2:34" ht="21.75" customHeight="1">
      <c r="B7" s="114"/>
      <c r="C7" s="23"/>
      <c r="D7" s="4"/>
      <c r="E7" s="4"/>
      <c r="F7" s="4"/>
      <c r="G7" s="4"/>
      <c r="H7" s="4"/>
      <c r="I7" s="4"/>
      <c r="J7" s="4"/>
      <c r="K7" s="197" t="s">
        <v>1</v>
      </c>
      <c r="L7" s="197"/>
      <c r="M7" s="198"/>
      <c r="N7" s="198"/>
      <c r="O7" s="198"/>
      <c r="P7" s="198"/>
      <c r="Q7" s="198"/>
      <c r="R7" s="198"/>
      <c r="S7" s="2"/>
      <c r="T7" s="197" t="s">
        <v>77</v>
      </c>
      <c r="U7" s="197"/>
      <c r="V7" s="197"/>
      <c r="W7" s="197"/>
      <c r="X7" s="200" t="s">
        <v>78</v>
      </c>
      <c r="Y7" s="200"/>
      <c r="Z7" s="200"/>
      <c r="AA7" s="200"/>
      <c r="AB7" s="200"/>
      <c r="AC7" s="5"/>
      <c r="AD7" s="5"/>
      <c r="AE7" s="114"/>
      <c r="AF7" s="23"/>
      <c r="AG7" s="23"/>
      <c r="AH7" s="23"/>
    </row>
    <row r="8" spans="2:34" ht="3" customHeight="1">
      <c r="B8" s="114"/>
      <c r="C8" s="23"/>
      <c r="D8" s="4"/>
      <c r="E8" s="4"/>
      <c r="F8" s="6"/>
      <c r="G8" s="4"/>
      <c r="H8" s="4"/>
      <c r="I8" s="4"/>
      <c r="J8" s="4"/>
      <c r="K8" s="4"/>
      <c r="L8" s="4"/>
      <c r="M8" s="4"/>
      <c r="N8" s="4"/>
      <c r="O8" s="2"/>
      <c r="P8" s="2"/>
      <c r="Q8" s="2"/>
      <c r="R8" s="2"/>
      <c r="S8" s="2"/>
      <c r="T8" s="2"/>
      <c r="U8" s="2"/>
      <c r="V8" s="2"/>
      <c r="W8" s="2"/>
      <c r="X8" s="2"/>
      <c r="Y8" s="2"/>
      <c r="Z8" s="2"/>
      <c r="AA8" s="2"/>
      <c r="AB8" s="2"/>
      <c r="AC8" s="2"/>
      <c r="AD8" s="23"/>
      <c r="AE8" s="114"/>
      <c r="AF8" s="23"/>
      <c r="AG8" s="23"/>
      <c r="AH8" s="23"/>
    </row>
    <row r="9" spans="2:34" ht="29.25" customHeight="1">
      <c r="B9" s="114"/>
      <c r="C9" s="23"/>
      <c r="D9" s="4"/>
      <c r="E9" s="4"/>
      <c r="F9" s="4"/>
      <c r="G9" s="4"/>
      <c r="H9" s="4"/>
      <c r="I9" s="4"/>
      <c r="J9" s="7"/>
      <c r="K9" s="8"/>
      <c r="L9" s="8"/>
      <c r="M9" s="8"/>
      <c r="N9" s="8"/>
      <c r="O9" s="2"/>
      <c r="P9" s="2"/>
      <c r="Q9" s="2"/>
      <c r="R9" s="2"/>
      <c r="S9" s="2"/>
      <c r="T9" s="191" t="s">
        <v>2</v>
      </c>
      <c r="U9" s="192"/>
      <c r="V9" s="201" t="str">
        <f ca="1">"全 "&amp;放送局情報!AN2&amp;" 局"</f>
        <v>全 0 局</v>
      </c>
      <c r="W9" s="201"/>
      <c r="X9" s="201"/>
      <c r="Y9" s="201"/>
      <c r="Z9" s="201"/>
      <c r="AA9" s="201"/>
      <c r="AB9" s="201"/>
      <c r="AC9" s="202"/>
      <c r="AD9" s="12"/>
      <c r="AE9" s="114"/>
      <c r="AF9" s="23"/>
      <c r="AG9" s="23"/>
      <c r="AH9" s="23"/>
    </row>
    <row r="10" spans="2:34" ht="29.25" customHeight="1">
      <c r="B10" s="114"/>
      <c r="C10" s="23"/>
      <c r="D10" s="210" t="s">
        <v>3</v>
      </c>
      <c r="E10" s="210"/>
      <c r="F10" s="211"/>
      <c r="G10" s="212"/>
      <c r="H10" s="212"/>
      <c r="I10" s="212"/>
      <c r="J10" s="212"/>
      <c r="K10" s="212"/>
      <c r="L10" s="212"/>
      <c r="M10" s="212"/>
      <c r="N10" s="212"/>
      <c r="O10" s="212"/>
      <c r="P10" s="212"/>
      <c r="Q10" s="212"/>
      <c r="R10" s="212"/>
      <c r="S10" s="2"/>
      <c r="T10" s="204" t="str">
        <f ca="1">IFERROR(放送局情報!AO2,"")</f>
        <v/>
      </c>
      <c r="U10" s="205"/>
      <c r="V10" s="205"/>
      <c r="W10" s="205"/>
      <c r="X10" s="205"/>
      <c r="Y10" s="205"/>
      <c r="Z10" s="205"/>
      <c r="AA10" s="205"/>
      <c r="AB10" s="205"/>
      <c r="AC10" s="206"/>
      <c r="AD10" s="14"/>
      <c r="AE10" s="114"/>
      <c r="AF10" s="23"/>
      <c r="AG10" s="23"/>
      <c r="AH10" s="23"/>
    </row>
    <row r="11" spans="2:34" ht="29.25" customHeight="1">
      <c r="B11" s="114"/>
      <c r="C11" s="23"/>
      <c r="D11" s="203" t="s">
        <v>4</v>
      </c>
      <c r="E11" s="203"/>
      <c r="F11" s="213"/>
      <c r="G11" s="214"/>
      <c r="H11" s="214"/>
      <c r="I11" s="214"/>
      <c r="J11" s="214"/>
      <c r="K11" s="214"/>
      <c r="L11" s="214"/>
      <c r="M11" s="214"/>
      <c r="N11" s="214"/>
      <c r="O11" s="65" t="s">
        <v>79</v>
      </c>
      <c r="P11" s="215"/>
      <c r="Q11" s="215"/>
      <c r="R11" s="49" t="s">
        <v>5</v>
      </c>
      <c r="S11" s="2"/>
      <c r="T11" s="204"/>
      <c r="U11" s="205"/>
      <c r="V11" s="205"/>
      <c r="W11" s="205"/>
      <c r="X11" s="205"/>
      <c r="Y11" s="205"/>
      <c r="Z11" s="205"/>
      <c r="AA11" s="205"/>
      <c r="AB11" s="205"/>
      <c r="AC11" s="206"/>
      <c r="AD11" s="14"/>
      <c r="AE11" s="114"/>
      <c r="AF11" s="23"/>
      <c r="AG11" s="23"/>
      <c r="AH11" s="23"/>
    </row>
    <row r="12" spans="2:34" ht="29.25" customHeight="1">
      <c r="B12" s="114"/>
      <c r="C12" s="23"/>
      <c r="D12" s="203" t="s">
        <v>6</v>
      </c>
      <c r="E12" s="203"/>
      <c r="F12" s="216" t="s">
        <v>81</v>
      </c>
      <c r="G12" s="216"/>
      <c r="H12" s="216"/>
      <c r="I12" s="216"/>
      <c r="J12" s="216"/>
      <c r="K12" s="216"/>
      <c r="L12" s="216"/>
      <c r="M12" s="45" t="s">
        <v>82</v>
      </c>
      <c r="N12" s="217" t="s">
        <v>128</v>
      </c>
      <c r="O12" s="217"/>
      <c r="P12" s="217"/>
      <c r="Q12" s="217"/>
      <c r="R12" s="217"/>
      <c r="S12" s="2"/>
      <c r="T12" s="204"/>
      <c r="U12" s="205"/>
      <c r="V12" s="205"/>
      <c r="W12" s="205"/>
      <c r="X12" s="205"/>
      <c r="Y12" s="205"/>
      <c r="Z12" s="205"/>
      <c r="AA12" s="205"/>
      <c r="AB12" s="205"/>
      <c r="AC12" s="206"/>
      <c r="AD12" s="12"/>
      <c r="AE12" s="114"/>
      <c r="AF12" s="23"/>
      <c r="AG12" s="23"/>
      <c r="AH12" s="23"/>
    </row>
    <row r="13" spans="2:34" ht="29.25" customHeight="1">
      <c r="B13" s="114"/>
      <c r="C13" s="23"/>
      <c r="D13" s="9"/>
      <c r="E13" s="9"/>
      <c r="F13" s="10"/>
      <c r="G13" s="11"/>
      <c r="H13" s="11"/>
      <c r="I13" s="11"/>
      <c r="J13" s="11"/>
      <c r="K13" s="11"/>
      <c r="L13" s="11"/>
      <c r="M13" s="11"/>
      <c r="N13" s="11"/>
      <c r="O13" s="11"/>
      <c r="P13" s="11"/>
      <c r="Q13" s="11"/>
      <c r="R13" s="11"/>
      <c r="S13" s="2"/>
      <c r="T13" s="207"/>
      <c r="U13" s="208"/>
      <c r="V13" s="208"/>
      <c r="W13" s="208"/>
      <c r="X13" s="208"/>
      <c r="Y13" s="208"/>
      <c r="Z13" s="208"/>
      <c r="AA13" s="208"/>
      <c r="AB13" s="208"/>
      <c r="AC13" s="209"/>
      <c r="AD13" s="12"/>
      <c r="AE13" s="114"/>
      <c r="AF13" s="23"/>
      <c r="AG13" s="23"/>
      <c r="AH13" s="23"/>
    </row>
    <row r="14" spans="2:34" ht="29.25" customHeight="1">
      <c r="B14" s="114"/>
      <c r="C14" s="23"/>
      <c r="D14" s="210" t="s">
        <v>8</v>
      </c>
      <c r="E14" s="210"/>
      <c r="F14" s="77"/>
      <c r="G14" s="78"/>
      <c r="H14" s="66" t="s">
        <v>83</v>
      </c>
      <c r="I14" s="78"/>
      <c r="J14" s="66" t="s">
        <v>84</v>
      </c>
      <c r="K14" s="40"/>
      <c r="L14" s="62" t="s">
        <v>82</v>
      </c>
      <c r="M14" s="78"/>
      <c r="N14" s="78"/>
      <c r="O14" s="66" t="s">
        <v>83</v>
      </c>
      <c r="P14" s="78"/>
      <c r="Q14" s="66" t="s">
        <v>84</v>
      </c>
      <c r="R14" s="40"/>
      <c r="S14" s="2"/>
      <c r="T14" s="191" t="s">
        <v>7</v>
      </c>
      <c r="U14" s="192"/>
      <c r="V14" s="192"/>
      <c r="W14" s="192"/>
      <c r="X14" s="195"/>
      <c r="Y14" s="195"/>
      <c r="Z14" s="195"/>
      <c r="AA14" s="195"/>
      <c r="AB14" s="195"/>
      <c r="AC14" s="196"/>
      <c r="AD14" s="14"/>
      <c r="AE14" s="114"/>
      <c r="AF14" s="23"/>
      <c r="AG14" s="23"/>
      <c r="AH14" s="23"/>
    </row>
    <row r="15" spans="2:34" ht="29.25" customHeight="1">
      <c r="B15" s="114"/>
      <c r="C15" s="23"/>
      <c r="D15" s="9"/>
      <c r="E15" s="9"/>
      <c r="F15" s="13"/>
      <c r="G15" s="14"/>
      <c r="H15" s="14"/>
      <c r="I15" s="14"/>
      <c r="J15" s="14"/>
      <c r="K15" s="14"/>
      <c r="L15" s="14"/>
      <c r="M15" s="14"/>
      <c r="N15" s="14"/>
      <c r="O15" s="14"/>
      <c r="P15" s="14"/>
      <c r="Q15" s="14"/>
      <c r="R15" s="11"/>
      <c r="S15" s="2"/>
      <c r="T15" s="226"/>
      <c r="U15" s="227"/>
      <c r="V15" s="227"/>
      <c r="W15" s="227"/>
      <c r="X15" s="227"/>
      <c r="Y15" s="227"/>
      <c r="Z15" s="227"/>
      <c r="AA15" s="227"/>
      <c r="AB15" s="227"/>
      <c r="AC15" s="228"/>
      <c r="AD15" s="14"/>
      <c r="AE15" s="114"/>
      <c r="AF15" s="23"/>
      <c r="AG15" s="23"/>
      <c r="AH15" s="23"/>
    </row>
    <row r="16" spans="2:34" ht="24.75" customHeight="1">
      <c r="B16" s="114"/>
      <c r="C16" s="23"/>
      <c r="D16" s="224" t="s">
        <v>9</v>
      </c>
      <c r="E16" s="224"/>
      <c r="F16" s="224"/>
      <c r="G16" s="232"/>
      <c r="H16" s="232"/>
      <c r="I16" s="232"/>
      <c r="J16" s="232"/>
      <c r="K16" s="232"/>
      <c r="L16" s="232"/>
      <c r="M16" s="232"/>
      <c r="N16" s="232"/>
      <c r="O16" s="232"/>
      <c r="P16" s="232"/>
      <c r="Q16" s="232"/>
      <c r="R16" s="232"/>
      <c r="S16" s="2"/>
      <c r="T16" s="226"/>
      <c r="U16" s="227"/>
      <c r="V16" s="227"/>
      <c r="W16" s="227"/>
      <c r="X16" s="227"/>
      <c r="Y16" s="227"/>
      <c r="Z16" s="227"/>
      <c r="AA16" s="227"/>
      <c r="AB16" s="227"/>
      <c r="AC16" s="228"/>
      <c r="AD16" s="14"/>
      <c r="AE16" s="114"/>
      <c r="AF16" s="23"/>
      <c r="AG16" s="23"/>
      <c r="AH16" s="23"/>
    </row>
    <row r="17" spans="2:34" ht="24" customHeight="1">
      <c r="B17" s="114"/>
      <c r="C17" s="23"/>
      <c r="D17" s="15" t="s">
        <v>10</v>
      </c>
      <c r="E17" s="15"/>
      <c r="F17" s="233"/>
      <c r="G17" s="233"/>
      <c r="H17" s="233"/>
      <c r="I17" s="233"/>
      <c r="J17" s="233"/>
      <c r="K17" s="225" t="s">
        <v>11</v>
      </c>
      <c r="L17" s="225"/>
      <c r="M17" s="234"/>
      <c r="N17" s="234"/>
      <c r="O17" s="234"/>
      <c r="P17" s="234"/>
      <c r="Q17" s="234"/>
      <c r="R17" s="234"/>
      <c r="S17" s="2"/>
      <c r="T17" s="229"/>
      <c r="U17" s="230"/>
      <c r="V17" s="230"/>
      <c r="W17" s="230"/>
      <c r="X17" s="230"/>
      <c r="Y17" s="230"/>
      <c r="Z17" s="230"/>
      <c r="AA17" s="230"/>
      <c r="AB17" s="230"/>
      <c r="AC17" s="231"/>
      <c r="AD17" s="14"/>
      <c r="AE17" s="114"/>
      <c r="AF17" s="23"/>
      <c r="AG17" s="23"/>
      <c r="AH17" s="23"/>
    </row>
    <row r="18" spans="2:34" ht="8.25" customHeight="1">
      <c r="B18" s="114"/>
      <c r="C18" s="23"/>
      <c r="D18" s="4"/>
      <c r="E18" s="4"/>
      <c r="F18" s="4"/>
      <c r="G18" s="4"/>
      <c r="H18" s="4"/>
      <c r="I18" s="4"/>
      <c r="J18" s="4"/>
      <c r="K18" s="4"/>
      <c r="L18" s="4"/>
      <c r="M18" s="4"/>
      <c r="N18" s="4"/>
      <c r="O18" s="2"/>
      <c r="P18" s="2"/>
      <c r="Q18" s="2"/>
      <c r="R18" s="2"/>
      <c r="S18" s="2"/>
      <c r="T18" s="2"/>
      <c r="U18" s="2"/>
      <c r="V18" s="2"/>
      <c r="W18" s="2"/>
      <c r="X18" s="2"/>
      <c r="Y18" s="2"/>
      <c r="Z18" s="2"/>
      <c r="AA18" s="2"/>
      <c r="AB18" s="2"/>
      <c r="AC18" s="2"/>
      <c r="AD18" s="23"/>
      <c r="AE18" s="114"/>
      <c r="AF18" s="23"/>
      <c r="AG18" s="23"/>
      <c r="AH18" s="23"/>
    </row>
    <row r="19" spans="2:34" s="16" customFormat="1" ht="18" customHeight="1">
      <c r="B19" s="115"/>
      <c r="C19" s="26"/>
      <c r="D19" s="218" t="s">
        <v>12</v>
      </c>
      <c r="E19" s="220"/>
      <c r="F19" s="220"/>
      <c r="G19" s="220"/>
      <c r="H19" s="219"/>
      <c r="I19" s="218" t="s">
        <v>13</v>
      </c>
      <c r="J19" s="220"/>
      <c r="K19" s="220"/>
      <c r="L19" s="220"/>
      <c r="M19" s="220"/>
      <c r="N19" s="220"/>
      <c r="O19" s="220"/>
      <c r="P19" s="220"/>
      <c r="Q19" s="220"/>
      <c r="R19" s="220"/>
      <c r="S19" s="220"/>
      <c r="T19" s="220"/>
      <c r="U19" s="219"/>
      <c r="V19" s="221" t="s">
        <v>14</v>
      </c>
      <c r="W19" s="221"/>
      <c r="X19" s="218" t="s">
        <v>15</v>
      </c>
      <c r="Y19" s="219"/>
      <c r="Z19" s="222" t="s">
        <v>17</v>
      </c>
      <c r="AA19" s="223"/>
      <c r="AB19" s="218" t="s">
        <v>18</v>
      </c>
      <c r="AC19" s="219"/>
      <c r="AD19" s="37"/>
      <c r="AE19" s="115"/>
      <c r="AF19" s="26"/>
      <c r="AG19" s="26"/>
      <c r="AH19" s="26"/>
    </row>
    <row r="20" spans="2:34" ht="21" customHeight="1">
      <c r="B20" s="114"/>
      <c r="C20" s="23"/>
      <c r="D20" s="185"/>
      <c r="E20" s="186"/>
      <c r="F20" s="186"/>
      <c r="G20" s="186"/>
      <c r="H20" s="187"/>
      <c r="I20" s="176"/>
      <c r="J20" s="177"/>
      <c r="K20" s="177"/>
      <c r="L20" s="177"/>
      <c r="M20" s="177"/>
      <c r="N20" s="177"/>
      <c r="O20" s="177"/>
      <c r="P20" s="177"/>
      <c r="Q20" s="177"/>
      <c r="R20" s="177"/>
      <c r="S20" s="177"/>
      <c r="T20" s="177"/>
      <c r="U20" s="178"/>
      <c r="V20" s="193"/>
      <c r="W20" s="194"/>
      <c r="X20" s="181"/>
      <c r="Y20" s="182"/>
      <c r="Z20" s="183"/>
      <c r="AA20" s="184"/>
      <c r="AB20" s="179"/>
      <c r="AC20" s="180"/>
      <c r="AD20" s="38"/>
      <c r="AE20" s="114"/>
      <c r="AF20" s="23"/>
      <c r="AG20" s="23"/>
      <c r="AH20" s="23"/>
    </row>
    <row r="21" spans="2:34" ht="21" customHeight="1">
      <c r="B21" s="114"/>
      <c r="C21" s="23"/>
      <c r="D21" s="185"/>
      <c r="E21" s="186"/>
      <c r="F21" s="186"/>
      <c r="G21" s="186"/>
      <c r="H21" s="187"/>
      <c r="I21" s="176"/>
      <c r="J21" s="177"/>
      <c r="K21" s="177"/>
      <c r="L21" s="177"/>
      <c r="M21" s="177"/>
      <c r="N21" s="177"/>
      <c r="O21" s="177"/>
      <c r="P21" s="177"/>
      <c r="Q21" s="177"/>
      <c r="R21" s="177"/>
      <c r="S21" s="177"/>
      <c r="T21" s="177"/>
      <c r="U21" s="178"/>
      <c r="V21" s="193"/>
      <c r="W21" s="194"/>
      <c r="X21" s="181"/>
      <c r="Y21" s="182"/>
      <c r="Z21" s="183"/>
      <c r="AA21" s="184"/>
      <c r="AB21" s="179"/>
      <c r="AC21" s="180"/>
      <c r="AD21" s="38"/>
      <c r="AE21" s="114"/>
      <c r="AF21" s="23"/>
      <c r="AG21" s="23"/>
      <c r="AH21" s="23"/>
    </row>
    <row r="22" spans="2:34" ht="21" customHeight="1">
      <c r="B22" s="114"/>
      <c r="C22" s="23"/>
      <c r="D22" s="185"/>
      <c r="E22" s="186"/>
      <c r="F22" s="186"/>
      <c r="G22" s="186"/>
      <c r="H22" s="187"/>
      <c r="I22" s="176"/>
      <c r="J22" s="177"/>
      <c r="K22" s="177"/>
      <c r="L22" s="177"/>
      <c r="M22" s="177"/>
      <c r="N22" s="177"/>
      <c r="O22" s="177"/>
      <c r="P22" s="177"/>
      <c r="Q22" s="177"/>
      <c r="R22" s="177"/>
      <c r="S22" s="177"/>
      <c r="T22" s="177"/>
      <c r="U22" s="178"/>
      <c r="V22" s="193"/>
      <c r="W22" s="194"/>
      <c r="X22" s="181"/>
      <c r="Y22" s="182"/>
      <c r="Z22" s="183"/>
      <c r="AA22" s="184"/>
      <c r="AB22" s="179"/>
      <c r="AC22" s="180"/>
      <c r="AD22" s="38"/>
      <c r="AE22" s="114"/>
      <c r="AF22" s="23"/>
      <c r="AG22" s="23"/>
      <c r="AH22" s="23"/>
    </row>
    <row r="23" spans="2:34" ht="21" customHeight="1">
      <c r="B23" s="114"/>
      <c r="C23" s="23"/>
      <c r="D23" s="185"/>
      <c r="E23" s="186"/>
      <c r="F23" s="186"/>
      <c r="G23" s="186"/>
      <c r="H23" s="187"/>
      <c r="I23" s="176"/>
      <c r="J23" s="177"/>
      <c r="K23" s="177"/>
      <c r="L23" s="177"/>
      <c r="M23" s="177"/>
      <c r="N23" s="177"/>
      <c r="O23" s="177"/>
      <c r="P23" s="177"/>
      <c r="Q23" s="177"/>
      <c r="R23" s="177"/>
      <c r="S23" s="177"/>
      <c r="T23" s="177"/>
      <c r="U23" s="178"/>
      <c r="V23" s="193"/>
      <c r="W23" s="194"/>
      <c r="X23" s="181"/>
      <c r="Y23" s="182"/>
      <c r="Z23" s="183"/>
      <c r="AA23" s="184"/>
      <c r="AB23" s="179"/>
      <c r="AC23" s="180"/>
      <c r="AD23" s="38"/>
      <c r="AE23" s="114"/>
      <c r="AF23" s="23"/>
      <c r="AG23" s="23"/>
      <c r="AH23" s="23"/>
    </row>
    <row r="24" spans="2:34" ht="21" customHeight="1">
      <c r="B24" s="114"/>
      <c r="C24" s="23"/>
      <c r="D24" s="185"/>
      <c r="E24" s="186"/>
      <c r="F24" s="186"/>
      <c r="G24" s="186"/>
      <c r="H24" s="187"/>
      <c r="I24" s="176"/>
      <c r="J24" s="177"/>
      <c r="K24" s="177"/>
      <c r="L24" s="177"/>
      <c r="M24" s="177"/>
      <c r="N24" s="177"/>
      <c r="O24" s="177"/>
      <c r="P24" s="177"/>
      <c r="Q24" s="177"/>
      <c r="R24" s="177"/>
      <c r="S24" s="177"/>
      <c r="T24" s="177"/>
      <c r="U24" s="178"/>
      <c r="V24" s="193"/>
      <c r="W24" s="194"/>
      <c r="X24" s="181"/>
      <c r="Y24" s="182"/>
      <c r="Z24" s="183"/>
      <c r="AA24" s="184"/>
      <c r="AB24" s="179"/>
      <c r="AC24" s="180"/>
      <c r="AD24" s="38"/>
      <c r="AE24" s="114"/>
      <c r="AF24" s="23"/>
      <c r="AG24" s="23"/>
      <c r="AH24" s="23"/>
    </row>
    <row r="25" spans="2:34" ht="21" customHeight="1">
      <c r="B25" s="114"/>
      <c r="C25" s="23"/>
      <c r="D25" s="185"/>
      <c r="E25" s="186"/>
      <c r="F25" s="186"/>
      <c r="G25" s="186"/>
      <c r="H25" s="187"/>
      <c r="I25" s="176"/>
      <c r="J25" s="177"/>
      <c r="K25" s="177"/>
      <c r="L25" s="177"/>
      <c r="M25" s="177"/>
      <c r="N25" s="177"/>
      <c r="O25" s="177"/>
      <c r="P25" s="177"/>
      <c r="Q25" s="177"/>
      <c r="R25" s="177"/>
      <c r="S25" s="177"/>
      <c r="T25" s="177"/>
      <c r="U25" s="178"/>
      <c r="V25" s="193"/>
      <c r="W25" s="194"/>
      <c r="X25" s="181"/>
      <c r="Y25" s="182"/>
      <c r="Z25" s="183"/>
      <c r="AA25" s="184"/>
      <c r="AB25" s="179"/>
      <c r="AC25" s="180"/>
      <c r="AD25" s="23"/>
      <c r="AE25" s="114"/>
      <c r="AF25" s="23"/>
      <c r="AG25" s="23"/>
      <c r="AH25" s="23"/>
    </row>
    <row r="26" spans="2:34" ht="21" customHeight="1">
      <c r="B26" s="114"/>
      <c r="C26" s="23"/>
      <c r="D26" s="185"/>
      <c r="E26" s="186"/>
      <c r="F26" s="186"/>
      <c r="G26" s="186"/>
      <c r="H26" s="187"/>
      <c r="I26" s="176"/>
      <c r="J26" s="177"/>
      <c r="K26" s="177"/>
      <c r="L26" s="177"/>
      <c r="M26" s="177"/>
      <c r="N26" s="177"/>
      <c r="O26" s="177"/>
      <c r="P26" s="177"/>
      <c r="Q26" s="177"/>
      <c r="R26" s="177"/>
      <c r="S26" s="177"/>
      <c r="T26" s="177"/>
      <c r="U26" s="178"/>
      <c r="V26" s="193"/>
      <c r="W26" s="194"/>
      <c r="X26" s="181"/>
      <c r="Y26" s="182"/>
      <c r="Z26" s="183"/>
      <c r="AA26" s="184"/>
      <c r="AB26" s="179"/>
      <c r="AC26" s="180"/>
      <c r="AD26" s="23"/>
      <c r="AE26" s="114"/>
      <c r="AF26" s="23"/>
      <c r="AG26" s="23"/>
      <c r="AH26" s="23"/>
    </row>
    <row r="27" spans="2:34" ht="21" customHeight="1">
      <c r="B27" s="114"/>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14"/>
      <c r="AF27" s="23"/>
      <c r="AG27" s="23"/>
      <c r="AH27" s="23"/>
    </row>
    <row r="28" spans="2:34" s="18" customFormat="1" ht="13.5" customHeight="1">
      <c r="B28" s="116"/>
      <c r="C28" s="24"/>
      <c r="D28" s="249" t="s">
        <v>19</v>
      </c>
      <c r="E28" s="250"/>
      <c r="F28" s="251"/>
      <c r="G28" s="255" t="s">
        <v>20</v>
      </c>
      <c r="H28" s="245"/>
      <c r="I28" s="235" t="str">
        <f>マスター!W13</f>
        <v>　/　(月)</v>
      </c>
      <c r="J28" s="236"/>
      <c r="K28" s="237"/>
      <c r="L28" s="235" t="str">
        <f>マスター!X13</f>
        <v>　/　(火)</v>
      </c>
      <c r="M28" s="236"/>
      <c r="N28" s="237"/>
      <c r="O28" s="235" t="str">
        <f>マスター!Y13</f>
        <v>　/　(水)</v>
      </c>
      <c r="P28" s="236"/>
      <c r="Q28" s="237"/>
      <c r="R28" s="235" t="str">
        <f>マスター!Z13</f>
        <v>　/　(木)</v>
      </c>
      <c r="S28" s="236"/>
      <c r="T28" s="237"/>
      <c r="U28" s="235" t="str">
        <f>マスター!AA13</f>
        <v>　/　(金)</v>
      </c>
      <c r="V28" s="236"/>
      <c r="W28" s="237"/>
      <c r="X28" s="235" t="str">
        <f>マスター!AB13</f>
        <v>　/　(土)</v>
      </c>
      <c r="Y28" s="236"/>
      <c r="Z28" s="237"/>
      <c r="AA28" s="235" t="str">
        <f>マスター!AC13</f>
        <v>　/　(日)</v>
      </c>
      <c r="AB28" s="236"/>
      <c r="AC28" s="237"/>
      <c r="AD28" s="19"/>
      <c r="AE28" s="116"/>
      <c r="AF28" s="24"/>
      <c r="AG28" s="24"/>
      <c r="AH28" s="24"/>
    </row>
    <row r="29" spans="2:34" s="18" customFormat="1" ht="13.5" customHeight="1">
      <c r="B29" s="116"/>
      <c r="C29" s="24"/>
      <c r="D29" s="252"/>
      <c r="E29" s="253"/>
      <c r="F29" s="254"/>
      <c r="G29" s="253"/>
      <c r="H29" s="254"/>
      <c r="I29" s="238"/>
      <c r="J29" s="239"/>
      <c r="K29" s="240"/>
      <c r="L29" s="238"/>
      <c r="M29" s="239"/>
      <c r="N29" s="240"/>
      <c r="O29" s="238"/>
      <c r="P29" s="239"/>
      <c r="Q29" s="240"/>
      <c r="R29" s="238"/>
      <c r="S29" s="239"/>
      <c r="T29" s="240"/>
      <c r="U29" s="238"/>
      <c r="V29" s="239"/>
      <c r="W29" s="240"/>
      <c r="X29" s="238"/>
      <c r="Y29" s="239"/>
      <c r="Z29" s="240"/>
      <c r="AA29" s="238"/>
      <c r="AB29" s="239"/>
      <c r="AC29" s="240"/>
      <c r="AD29" s="19"/>
      <c r="AE29" s="116"/>
      <c r="AF29" s="24"/>
      <c r="AG29" s="24"/>
      <c r="AH29" s="24"/>
    </row>
    <row r="30" spans="2:34" s="18" customFormat="1" ht="13.5" customHeight="1">
      <c r="B30" s="116"/>
      <c r="C30" s="24"/>
      <c r="D30" s="241"/>
      <c r="E30" s="242"/>
      <c r="F30" s="243"/>
      <c r="G30" s="244"/>
      <c r="H30" s="245"/>
      <c r="I30" s="246"/>
      <c r="J30" s="247"/>
      <c r="K30" s="248"/>
      <c r="L30" s="246"/>
      <c r="M30" s="247"/>
      <c r="N30" s="248"/>
      <c r="O30" s="246"/>
      <c r="P30" s="247"/>
      <c r="Q30" s="248"/>
      <c r="R30" s="246"/>
      <c r="S30" s="247"/>
      <c r="T30" s="248"/>
      <c r="U30" s="246"/>
      <c r="V30" s="247"/>
      <c r="W30" s="248"/>
      <c r="X30" s="246"/>
      <c r="Y30" s="247"/>
      <c r="Z30" s="248"/>
      <c r="AA30" s="246"/>
      <c r="AB30" s="247"/>
      <c r="AC30" s="248"/>
      <c r="AD30" s="19"/>
      <c r="AE30" s="116"/>
      <c r="AF30" s="24"/>
      <c r="AG30" s="24"/>
      <c r="AH30" s="24"/>
    </row>
    <row r="31" spans="2:34" s="18" customFormat="1" ht="13.5" customHeight="1">
      <c r="B31" s="116"/>
      <c r="C31" s="24"/>
      <c r="D31" s="256"/>
      <c r="E31" s="257"/>
      <c r="F31" s="258"/>
      <c r="G31" s="256"/>
      <c r="H31" s="258"/>
      <c r="I31" s="259"/>
      <c r="J31" s="260"/>
      <c r="K31" s="261"/>
      <c r="L31" s="259"/>
      <c r="M31" s="260"/>
      <c r="N31" s="261"/>
      <c r="O31" s="259"/>
      <c r="P31" s="260"/>
      <c r="Q31" s="261"/>
      <c r="R31" s="259"/>
      <c r="S31" s="260"/>
      <c r="T31" s="261"/>
      <c r="U31" s="259"/>
      <c r="V31" s="260"/>
      <c r="W31" s="261"/>
      <c r="X31" s="259"/>
      <c r="Y31" s="260"/>
      <c r="Z31" s="261"/>
      <c r="AA31" s="259"/>
      <c r="AB31" s="260"/>
      <c r="AC31" s="261"/>
      <c r="AD31" s="19"/>
      <c r="AE31" s="116"/>
      <c r="AF31" s="24"/>
      <c r="AG31" s="24"/>
      <c r="AH31" s="24"/>
    </row>
    <row r="32" spans="2:34" s="18" customFormat="1" ht="13.5" customHeight="1">
      <c r="B32" s="116"/>
      <c r="C32" s="24"/>
      <c r="D32" s="256"/>
      <c r="E32" s="257"/>
      <c r="F32" s="258"/>
      <c r="G32" s="256"/>
      <c r="H32" s="258"/>
      <c r="I32" s="259"/>
      <c r="J32" s="260"/>
      <c r="K32" s="261"/>
      <c r="L32" s="259"/>
      <c r="M32" s="260"/>
      <c r="N32" s="261"/>
      <c r="O32" s="259"/>
      <c r="P32" s="260"/>
      <c r="Q32" s="261"/>
      <c r="R32" s="259"/>
      <c r="S32" s="260"/>
      <c r="T32" s="261"/>
      <c r="U32" s="259"/>
      <c r="V32" s="260"/>
      <c r="W32" s="261"/>
      <c r="X32" s="259"/>
      <c r="Y32" s="260"/>
      <c r="Z32" s="261"/>
      <c r="AA32" s="259"/>
      <c r="AB32" s="260"/>
      <c r="AC32" s="261"/>
      <c r="AD32" s="19"/>
      <c r="AE32" s="116"/>
      <c r="AF32" s="24"/>
      <c r="AG32" s="24"/>
      <c r="AH32" s="24"/>
    </row>
    <row r="33" spans="2:34" s="18" customFormat="1" ht="13.5" customHeight="1" thickBot="1">
      <c r="B33" s="116"/>
      <c r="C33" s="24"/>
      <c r="D33" s="269"/>
      <c r="E33" s="270"/>
      <c r="F33" s="271"/>
      <c r="G33" s="269"/>
      <c r="H33" s="271"/>
      <c r="I33" s="272"/>
      <c r="J33" s="273"/>
      <c r="K33" s="274"/>
      <c r="L33" s="259"/>
      <c r="M33" s="260"/>
      <c r="N33" s="261"/>
      <c r="O33" s="259"/>
      <c r="P33" s="260"/>
      <c r="Q33" s="261"/>
      <c r="R33" s="259"/>
      <c r="S33" s="260"/>
      <c r="T33" s="261"/>
      <c r="U33" s="259"/>
      <c r="V33" s="260"/>
      <c r="W33" s="261"/>
      <c r="X33" s="259"/>
      <c r="Y33" s="260"/>
      <c r="Z33" s="261"/>
      <c r="AA33" s="259"/>
      <c r="AB33" s="260"/>
      <c r="AC33" s="261"/>
      <c r="AD33" s="19"/>
      <c r="AE33" s="116"/>
      <c r="AF33" s="24"/>
      <c r="AG33" s="24"/>
      <c r="AH33" s="24"/>
    </row>
    <row r="34" spans="2:34" s="18" customFormat="1" ht="13.5" customHeight="1" thickTop="1">
      <c r="B34" s="116"/>
      <c r="C34" s="24"/>
      <c r="D34" s="262" t="s">
        <v>19</v>
      </c>
      <c r="E34" s="263"/>
      <c r="F34" s="264"/>
      <c r="G34" s="265" t="s">
        <v>20</v>
      </c>
      <c r="H34" s="264"/>
      <c r="I34" s="266" t="str">
        <f>マスター!W14</f>
        <v>　/　(月)</v>
      </c>
      <c r="J34" s="267"/>
      <c r="K34" s="268"/>
      <c r="L34" s="266" t="str">
        <f>マスター!X14</f>
        <v>　/　(火)</v>
      </c>
      <c r="M34" s="267"/>
      <c r="N34" s="268"/>
      <c r="O34" s="266" t="str">
        <f>マスター!Y14</f>
        <v>　/　(水)</v>
      </c>
      <c r="P34" s="267"/>
      <c r="Q34" s="268"/>
      <c r="R34" s="266" t="str">
        <f>マスター!Z14</f>
        <v>　/　(木)</v>
      </c>
      <c r="S34" s="267"/>
      <c r="T34" s="268"/>
      <c r="U34" s="266" t="str">
        <f>マスター!AA14</f>
        <v>　/　(金)</v>
      </c>
      <c r="V34" s="267"/>
      <c r="W34" s="268"/>
      <c r="X34" s="266" t="str">
        <f>マスター!AB14</f>
        <v>　/　(土)</v>
      </c>
      <c r="Y34" s="267"/>
      <c r="Z34" s="268"/>
      <c r="AA34" s="266" t="str">
        <f>マスター!AC14</f>
        <v>　/　(日)</v>
      </c>
      <c r="AB34" s="267"/>
      <c r="AC34" s="268"/>
      <c r="AD34" s="19"/>
      <c r="AE34" s="116"/>
      <c r="AF34" s="24"/>
      <c r="AG34" s="24"/>
      <c r="AH34" s="24"/>
    </row>
    <row r="35" spans="2:34" s="18" customFormat="1" ht="13.5" customHeight="1">
      <c r="B35" s="116"/>
      <c r="C35" s="24"/>
      <c r="D35" s="252"/>
      <c r="E35" s="253"/>
      <c r="F35" s="254"/>
      <c r="G35" s="253"/>
      <c r="H35" s="254"/>
      <c r="I35" s="238"/>
      <c r="J35" s="239"/>
      <c r="K35" s="240"/>
      <c r="L35" s="238"/>
      <c r="M35" s="239"/>
      <c r="N35" s="240"/>
      <c r="O35" s="238"/>
      <c r="P35" s="239"/>
      <c r="Q35" s="240"/>
      <c r="R35" s="238"/>
      <c r="S35" s="239"/>
      <c r="T35" s="240"/>
      <c r="U35" s="238"/>
      <c r="V35" s="239"/>
      <c r="W35" s="240"/>
      <c r="X35" s="238"/>
      <c r="Y35" s="239"/>
      <c r="Z35" s="240"/>
      <c r="AA35" s="238"/>
      <c r="AB35" s="239"/>
      <c r="AC35" s="240"/>
      <c r="AD35" s="19"/>
      <c r="AE35" s="116"/>
      <c r="AF35" s="24"/>
      <c r="AG35" s="24"/>
      <c r="AH35" s="24"/>
    </row>
    <row r="36" spans="2:34" s="18" customFormat="1" ht="13.5" customHeight="1">
      <c r="B36" s="116"/>
      <c r="C36" s="24"/>
      <c r="D36" s="275"/>
      <c r="E36" s="276"/>
      <c r="F36" s="277"/>
      <c r="G36" s="244"/>
      <c r="H36" s="245"/>
      <c r="I36" s="246"/>
      <c r="J36" s="247"/>
      <c r="K36" s="248"/>
      <c r="L36" s="246"/>
      <c r="M36" s="247"/>
      <c r="N36" s="248"/>
      <c r="O36" s="246"/>
      <c r="P36" s="247"/>
      <c r="Q36" s="248"/>
      <c r="R36" s="246"/>
      <c r="S36" s="247"/>
      <c r="T36" s="248"/>
      <c r="U36" s="246"/>
      <c r="V36" s="247"/>
      <c r="W36" s="248"/>
      <c r="X36" s="246"/>
      <c r="Y36" s="247"/>
      <c r="Z36" s="248"/>
      <c r="AA36" s="246"/>
      <c r="AB36" s="247"/>
      <c r="AC36" s="248"/>
      <c r="AD36" s="19"/>
      <c r="AE36" s="116"/>
      <c r="AF36" s="24"/>
      <c r="AG36" s="24"/>
      <c r="AH36" s="24"/>
    </row>
    <row r="37" spans="2:34" s="18" customFormat="1" ht="13.5" customHeight="1">
      <c r="B37" s="116"/>
      <c r="C37" s="24"/>
      <c r="D37" s="278"/>
      <c r="E37" s="279"/>
      <c r="F37" s="280"/>
      <c r="G37" s="256"/>
      <c r="H37" s="258"/>
      <c r="I37" s="259"/>
      <c r="J37" s="260"/>
      <c r="K37" s="261"/>
      <c r="L37" s="259"/>
      <c r="M37" s="260"/>
      <c r="N37" s="261"/>
      <c r="O37" s="259"/>
      <c r="P37" s="260"/>
      <c r="Q37" s="261"/>
      <c r="R37" s="259"/>
      <c r="S37" s="260"/>
      <c r="T37" s="261"/>
      <c r="U37" s="259"/>
      <c r="V37" s="260"/>
      <c r="W37" s="261"/>
      <c r="X37" s="259"/>
      <c r="Y37" s="260"/>
      <c r="Z37" s="261"/>
      <c r="AA37" s="259"/>
      <c r="AB37" s="260"/>
      <c r="AC37" s="261"/>
      <c r="AD37" s="19"/>
      <c r="AE37" s="116"/>
      <c r="AF37" s="24"/>
      <c r="AG37" s="24"/>
      <c r="AH37" s="24"/>
    </row>
    <row r="38" spans="2:34" s="18" customFormat="1" ht="13.5" customHeight="1">
      <c r="B38" s="116"/>
      <c r="C38" s="24"/>
      <c r="D38" s="278"/>
      <c r="E38" s="279"/>
      <c r="F38" s="280"/>
      <c r="G38" s="256"/>
      <c r="H38" s="258"/>
      <c r="I38" s="259"/>
      <c r="J38" s="260"/>
      <c r="K38" s="261"/>
      <c r="L38" s="259"/>
      <c r="M38" s="260"/>
      <c r="N38" s="261"/>
      <c r="O38" s="259"/>
      <c r="P38" s="260"/>
      <c r="Q38" s="261"/>
      <c r="R38" s="259"/>
      <c r="S38" s="260"/>
      <c r="T38" s="261"/>
      <c r="U38" s="259"/>
      <c r="V38" s="260"/>
      <c r="W38" s="261"/>
      <c r="X38" s="259"/>
      <c r="Y38" s="260"/>
      <c r="Z38" s="261"/>
      <c r="AA38" s="259"/>
      <c r="AB38" s="260"/>
      <c r="AC38" s="261"/>
      <c r="AD38" s="19"/>
      <c r="AE38" s="116"/>
      <c r="AF38" s="24"/>
      <c r="AG38" s="24"/>
      <c r="AH38" s="24"/>
    </row>
    <row r="39" spans="2:34" s="18" customFormat="1" ht="13.5" customHeight="1" thickBot="1">
      <c r="B39" s="116"/>
      <c r="C39" s="24"/>
      <c r="D39" s="281"/>
      <c r="E39" s="282"/>
      <c r="F39" s="283"/>
      <c r="G39" s="269"/>
      <c r="H39" s="271"/>
      <c r="I39" s="272"/>
      <c r="J39" s="273"/>
      <c r="K39" s="274"/>
      <c r="L39" s="259"/>
      <c r="M39" s="260"/>
      <c r="N39" s="261"/>
      <c r="O39" s="259"/>
      <c r="P39" s="260"/>
      <c r="Q39" s="261"/>
      <c r="R39" s="259"/>
      <c r="S39" s="260"/>
      <c r="T39" s="261"/>
      <c r="U39" s="259"/>
      <c r="V39" s="260"/>
      <c r="W39" s="261"/>
      <c r="X39" s="259"/>
      <c r="Y39" s="260"/>
      <c r="Z39" s="261"/>
      <c r="AA39" s="259"/>
      <c r="AB39" s="260"/>
      <c r="AC39" s="261"/>
      <c r="AD39" s="19"/>
      <c r="AE39" s="116"/>
      <c r="AF39" s="24"/>
      <c r="AG39" s="24"/>
      <c r="AH39" s="24"/>
    </row>
    <row r="40" spans="2:34" s="18" customFormat="1" ht="13.5" customHeight="1" thickTop="1">
      <c r="B40" s="116"/>
      <c r="C40" s="24"/>
      <c r="D40" s="262" t="s">
        <v>19</v>
      </c>
      <c r="E40" s="263"/>
      <c r="F40" s="264"/>
      <c r="G40" s="265" t="s">
        <v>20</v>
      </c>
      <c r="H40" s="264"/>
      <c r="I40" s="266" t="str">
        <f>マスター!W15</f>
        <v>　/　(月)</v>
      </c>
      <c r="J40" s="267"/>
      <c r="K40" s="268"/>
      <c r="L40" s="266" t="str">
        <f>マスター!X15</f>
        <v>　/　(火)</v>
      </c>
      <c r="M40" s="267"/>
      <c r="N40" s="268"/>
      <c r="O40" s="266" t="str">
        <f>マスター!Y15</f>
        <v>　/　(水)</v>
      </c>
      <c r="P40" s="267"/>
      <c r="Q40" s="268"/>
      <c r="R40" s="266" t="str">
        <f>マスター!Z15</f>
        <v>　/　(木)</v>
      </c>
      <c r="S40" s="267"/>
      <c r="T40" s="268"/>
      <c r="U40" s="266" t="str">
        <f>マスター!AA15</f>
        <v>　/　(金)</v>
      </c>
      <c r="V40" s="267"/>
      <c r="W40" s="268"/>
      <c r="X40" s="266" t="str">
        <f>マスター!AB15</f>
        <v>　/　(土)</v>
      </c>
      <c r="Y40" s="267"/>
      <c r="Z40" s="268"/>
      <c r="AA40" s="266" t="str">
        <f>マスター!AC15</f>
        <v>　/　(日)</v>
      </c>
      <c r="AB40" s="267"/>
      <c r="AC40" s="268"/>
      <c r="AD40" s="19"/>
      <c r="AE40" s="116"/>
      <c r="AF40" s="24"/>
      <c r="AG40" s="24"/>
      <c r="AH40" s="24"/>
    </row>
    <row r="41" spans="2:34" s="18" customFormat="1" ht="13.5" customHeight="1">
      <c r="B41" s="116"/>
      <c r="C41" s="24"/>
      <c r="D41" s="252"/>
      <c r="E41" s="253"/>
      <c r="F41" s="254"/>
      <c r="G41" s="253"/>
      <c r="H41" s="254"/>
      <c r="I41" s="238"/>
      <c r="J41" s="239"/>
      <c r="K41" s="240"/>
      <c r="L41" s="238"/>
      <c r="M41" s="239"/>
      <c r="N41" s="240"/>
      <c r="O41" s="238"/>
      <c r="P41" s="239"/>
      <c r="Q41" s="240"/>
      <c r="R41" s="238"/>
      <c r="S41" s="239"/>
      <c r="T41" s="240"/>
      <c r="U41" s="238"/>
      <c r="V41" s="239"/>
      <c r="W41" s="240"/>
      <c r="X41" s="238"/>
      <c r="Y41" s="239"/>
      <c r="Z41" s="240"/>
      <c r="AA41" s="238"/>
      <c r="AB41" s="239"/>
      <c r="AC41" s="240"/>
      <c r="AD41" s="19"/>
      <c r="AE41" s="116"/>
      <c r="AF41" s="24"/>
      <c r="AG41" s="24"/>
      <c r="AH41" s="24"/>
    </row>
    <row r="42" spans="2:34" s="18" customFormat="1" ht="13.5" customHeight="1">
      <c r="B42" s="116"/>
      <c r="C42" s="24"/>
      <c r="D42" s="244"/>
      <c r="E42" s="284"/>
      <c r="F42" s="245"/>
      <c r="G42" s="244"/>
      <c r="H42" s="245"/>
      <c r="I42" s="246"/>
      <c r="J42" s="247"/>
      <c r="K42" s="248"/>
      <c r="L42" s="246"/>
      <c r="M42" s="247"/>
      <c r="N42" s="248"/>
      <c r="O42" s="246"/>
      <c r="P42" s="247"/>
      <c r="Q42" s="248"/>
      <c r="R42" s="246"/>
      <c r="S42" s="247"/>
      <c r="T42" s="248"/>
      <c r="U42" s="246"/>
      <c r="V42" s="247"/>
      <c r="W42" s="248"/>
      <c r="X42" s="246"/>
      <c r="Y42" s="247"/>
      <c r="Z42" s="248"/>
      <c r="AA42" s="246"/>
      <c r="AB42" s="247"/>
      <c r="AC42" s="248"/>
      <c r="AD42" s="19"/>
      <c r="AE42" s="116"/>
      <c r="AF42" s="24"/>
      <c r="AG42" s="24"/>
      <c r="AH42" s="24"/>
    </row>
    <row r="43" spans="2:34" s="18" customFormat="1" ht="13.5" customHeight="1">
      <c r="B43" s="116"/>
      <c r="C43" s="24"/>
      <c r="D43" s="256"/>
      <c r="E43" s="257"/>
      <c r="F43" s="258"/>
      <c r="G43" s="256"/>
      <c r="H43" s="258"/>
      <c r="I43" s="259"/>
      <c r="J43" s="260"/>
      <c r="K43" s="261"/>
      <c r="L43" s="259"/>
      <c r="M43" s="260"/>
      <c r="N43" s="261"/>
      <c r="O43" s="259"/>
      <c r="P43" s="260"/>
      <c r="Q43" s="261"/>
      <c r="R43" s="259"/>
      <c r="S43" s="260"/>
      <c r="T43" s="261"/>
      <c r="U43" s="259"/>
      <c r="V43" s="260"/>
      <c r="W43" s="261"/>
      <c r="X43" s="259"/>
      <c r="Y43" s="260"/>
      <c r="Z43" s="261"/>
      <c r="AA43" s="259"/>
      <c r="AB43" s="260"/>
      <c r="AC43" s="261"/>
      <c r="AD43" s="19"/>
      <c r="AE43" s="116"/>
      <c r="AF43" s="24"/>
      <c r="AG43" s="24"/>
      <c r="AH43" s="24"/>
    </row>
    <row r="44" spans="2:34" s="18" customFormat="1" ht="13.5" customHeight="1">
      <c r="B44" s="116"/>
      <c r="C44" s="24"/>
      <c r="D44" s="256"/>
      <c r="E44" s="257"/>
      <c r="F44" s="258"/>
      <c r="G44" s="256"/>
      <c r="H44" s="258"/>
      <c r="I44" s="259"/>
      <c r="J44" s="260"/>
      <c r="K44" s="261"/>
      <c r="L44" s="259"/>
      <c r="M44" s="260"/>
      <c r="N44" s="261"/>
      <c r="O44" s="259"/>
      <c r="P44" s="260"/>
      <c r="Q44" s="261"/>
      <c r="R44" s="259"/>
      <c r="S44" s="260"/>
      <c r="T44" s="261"/>
      <c r="U44" s="259"/>
      <c r="V44" s="260"/>
      <c r="W44" s="261"/>
      <c r="X44" s="259"/>
      <c r="Y44" s="260"/>
      <c r="Z44" s="261"/>
      <c r="AA44" s="259"/>
      <c r="AB44" s="260"/>
      <c r="AC44" s="261"/>
      <c r="AD44" s="19"/>
      <c r="AE44" s="116"/>
      <c r="AF44" s="24"/>
      <c r="AG44" s="24"/>
      <c r="AH44" s="24"/>
    </row>
    <row r="45" spans="2:34" s="18" customFormat="1" ht="13.5" customHeight="1" thickBot="1">
      <c r="B45" s="116"/>
      <c r="C45" s="24"/>
      <c r="D45" s="269"/>
      <c r="E45" s="270"/>
      <c r="F45" s="271"/>
      <c r="G45" s="269"/>
      <c r="H45" s="271"/>
      <c r="I45" s="259"/>
      <c r="J45" s="260"/>
      <c r="K45" s="261"/>
      <c r="L45" s="259"/>
      <c r="M45" s="260"/>
      <c r="N45" s="261"/>
      <c r="O45" s="259"/>
      <c r="P45" s="260"/>
      <c r="Q45" s="261"/>
      <c r="R45" s="259"/>
      <c r="S45" s="260"/>
      <c r="T45" s="261"/>
      <c r="U45" s="259"/>
      <c r="V45" s="260"/>
      <c r="W45" s="261"/>
      <c r="X45" s="259"/>
      <c r="Y45" s="260"/>
      <c r="Z45" s="261"/>
      <c r="AA45" s="259"/>
      <c r="AB45" s="260"/>
      <c r="AC45" s="261"/>
      <c r="AD45" s="19"/>
      <c r="AE45" s="116"/>
      <c r="AF45" s="24"/>
      <c r="AG45" s="24"/>
      <c r="AH45" s="24"/>
    </row>
    <row r="46" spans="2:34" s="18" customFormat="1" ht="13.5" customHeight="1" thickTop="1">
      <c r="B46" s="116"/>
      <c r="C46" s="24"/>
      <c r="D46" s="262" t="s">
        <v>19</v>
      </c>
      <c r="E46" s="263"/>
      <c r="F46" s="264"/>
      <c r="G46" s="265" t="s">
        <v>20</v>
      </c>
      <c r="H46" s="264"/>
      <c r="I46" s="266" t="str">
        <f>マスター!W16</f>
        <v>　/　(月)</v>
      </c>
      <c r="J46" s="267"/>
      <c r="K46" s="268"/>
      <c r="L46" s="266" t="str">
        <f>マスター!X16</f>
        <v>　/　(火)</v>
      </c>
      <c r="M46" s="267"/>
      <c r="N46" s="268"/>
      <c r="O46" s="266" t="str">
        <f>マスター!Y16</f>
        <v>　/　(水)</v>
      </c>
      <c r="P46" s="267"/>
      <c r="Q46" s="268"/>
      <c r="R46" s="266" t="str">
        <f>マスター!Z16</f>
        <v>　/　(木)</v>
      </c>
      <c r="S46" s="267"/>
      <c r="T46" s="268"/>
      <c r="U46" s="266" t="str">
        <f>マスター!AA16</f>
        <v>　/　(金)</v>
      </c>
      <c r="V46" s="267"/>
      <c r="W46" s="268"/>
      <c r="X46" s="266" t="str">
        <f>マスター!AB16</f>
        <v>　/　(土)</v>
      </c>
      <c r="Y46" s="267"/>
      <c r="Z46" s="268"/>
      <c r="AA46" s="266" t="str">
        <f>マスター!AC16</f>
        <v>　/　(日)</v>
      </c>
      <c r="AB46" s="267"/>
      <c r="AC46" s="268"/>
      <c r="AD46" s="19"/>
      <c r="AE46" s="116"/>
      <c r="AF46" s="24"/>
      <c r="AG46" s="24"/>
      <c r="AH46" s="24"/>
    </row>
    <row r="47" spans="2:34" s="18" customFormat="1" ht="13.5" customHeight="1">
      <c r="B47" s="116"/>
      <c r="C47" s="24"/>
      <c r="D47" s="252"/>
      <c r="E47" s="253"/>
      <c r="F47" s="254"/>
      <c r="G47" s="253"/>
      <c r="H47" s="254"/>
      <c r="I47" s="238"/>
      <c r="J47" s="239"/>
      <c r="K47" s="240"/>
      <c r="L47" s="238"/>
      <c r="M47" s="239"/>
      <c r="N47" s="240"/>
      <c r="O47" s="238"/>
      <c r="P47" s="239"/>
      <c r="Q47" s="240"/>
      <c r="R47" s="238"/>
      <c r="S47" s="239"/>
      <c r="T47" s="240"/>
      <c r="U47" s="238"/>
      <c r="V47" s="239"/>
      <c r="W47" s="240"/>
      <c r="X47" s="238"/>
      <c r="Y47" s="239"/>
      <c r="Z47" s="240"/>
      <c r="AA47" s="238"/>
      <c r="AB47" s="239"/>
      <c r="AC47" s="240"/>
      <c r="AD47" s="19"/>
      <c r="AE47" s="116"/>
      <c r="AF47" s="24"/>
      <c r="AG47" s="24"/>
      <c r="AH47" s="24"/>
    </row>
    <row r="48" spans="2:34" s="18" customFormat="1" ht="13.5" customHeight="1">
      <c r="B48" s="116"/>
      <c r="C48" s="24"/>
      <c r="D48" s="244"/>
      <c r="E48" s="284"/>
      <c r="F48" s="245"/>
      <c r="G48" s="244"/>
      <c r="H48" s="245"/>
      <c r="I48" s="246"/>
      <c r="J48" s="247"/>
      <c r="K48" s="248"/>
      <c r="L48" s="246"/>
      <c r="M48" s="247"/>
      <c r="N48" s="248"/>
      <c r="O48" s="246"/>
      <c r="P48" s="247"/>
      <c r="Q48" s="248"/>
      <c r="R48" s="246"/>
      <c r="S48" s="247"/>
      <c r="T48" s="248"/>
      <c r="U48" s="246"/>
      <c r="V48" s="247"/>
      <c r="W48" s="248"/>
      <c r="X48" s="246"/>
      <c r="Y48" s="247"/>
      <c r="Z48" s="248"/>
      <c r="AA48" s="246"/>
      <c r="AB48" s="247"/>
      <c r="AC48" s="248"/>
      <c r="AD48" s="19"/>
      <c r="AE48" s="116"/>
      <c r="AF48" s="24"/>
      <c r="AG48" s="24"/>
      <c r="AH48" s="24"/>
    </row>
    <row r="49" spans="2:34" s="18" customFormat="1" ht="13.5" customHeight="1">
      <c r="B49" s="116"/>
      <c r="C49" s="24"/>
      <c r="D49" s="256"/>
      <c r="E49" s="257"/>
      <c r="F49" s="258"/>
      <c r="G49" s="256"/>
      <c r="H49" s="258"/>
      <c r="I49" s="259"/>
      <c r="J49" s="260"/>
      <c r="K49" s="261"/>
      <c r="L49" s="259"/>
      <c r="M49" s="260"/>
      <c r="N49" s="261"/>
      <c r="O49" s="259"/>
      <c r="P49" s="260"/>
      <c r="Q49" s="261"/>
      <c r="R49" s="259"/>
      <c r="S49" s="260"/>
      <c r="T49" s="261"/>
      <c r="U49" s="259"/>
      <c r="V49" s="260"/>
      <c r="W49" s="261"/>
      <c r="X49" s="259"/>
      <c r="Y49" s="260"/>
      <c r="Z49" s="261"/>
      <c r="AA49" s="259"/>
      <c r="AB49" s="260"/>
      <c r="AC49" s="261"/>
      <c r="AD49" s="19"/>
      <c r="AE49" s="116"/>
      <c r="AF49" s="24"/>
      <c r="AG49" s="24"/>
      <c r="AH49" s="24"/>
    </row>
    <row r="50" spans="2:34" s="18" customFormat="1" ht="13.5" customHeight="1">
      <c r="B50" s="116"/>
      <c r="C50" s="24"/>
      <c r="D50" s="256"/>
      <c r="E50" s="257"/>
      <c r="F50" s="258"/>
      <c r="G50" s="256"/>
      <c r="H50" s="258"/>
      <c r="I50" s="259"/>
      <c r="J50" s="260"/>
      <c r="K50" s="261"/>
      <c r="L50" s="259"/>
      <c r="M50" s="260"/>
      <c r="N50" s="261"/>
      <c r="O50" s="259"/>
      <c r="P50" s="260"/>
      <c r="Q50" s="261"/>
      <c r="R50" s="259"/>
      <c r="S50" s="260"/>
      <c r="T50" s="261"/>
      <c r="U50" s="259"/>
      <c r="V50" s="260"/>
      <c r="W50" s="261"/>
      <c r="X50" s="259"/>
      <c r="Y50" s="260"/>
      <c r="Z50" s="261"/>
      <c r="AA50" s="259"/>
      <c r="AB50" s="260"/>
      <c r="AC50" s="261"/>
      <c r="AD50" s="19"/>
      <c r="AE50" s="116"/>
      <c r="AF50" s="24"/>
      <c r="AG50" s="24"/>
      <c r="AH50" s="24"/>
    </row>
    <row r="51" spans="2:34" s="18" customFormat="1" ht="13.5" customHeight="1" thickBot="1">
      <c r="B51" s="116"/>
      <c r="C51" s="24"/>
      <c r="D51" s="269"/>
      <c r="E51" s="270"/>
      <c r="F51" s="271"/>
      <c r="G51" s="269"/>
      <c r="H51" s="271"/>
      <c r="I51" s="259"/>
      <c r="J51" s="260"/>
      <c r="K51" s="261"/>
      <c r="L51" s="259"/>
      <c r="M51" s="260"/>
      <c r="N51" s="261"/>
      <c r="O51" s="259"/>
      <c r="P51" s="260"/>
      <c r="Q51" s="261"/>
      <c r="R51" s="259"/>
      <c r="S51" s="260"/>
      <c r="T51" s="261"/>
      <c r="U51" s="259"/>
      <c r="V51" s="260"/>
      <c r="W51" s="261"/>
      <c r="X51" s="259"/>
      <c r="Y51" s="260"/>
      <c r="Z51" s="261"/>
      <c r="AA51" s="259"/>
      <c r="AB51" s="260"/>
      <c r="AC51" s="261"/>
      <c r="AD51" s="19"/>
      <c r="AE51" s="116"/>
      <c r="AF51" s="24"/>
      <c r="AG51" s="24"/>
      <c r="AH51" s="24"/>
    </row>
    <row r="52" spans="2:34" s="18" customFormat="1" ht="13.5" customHeight="1" thickTop="1">
      <c r="B52" s="116"/>
      <c r="C52" s="24"/>
      <c r="D52" s="262" t="s">
        <v>19</v>
      </c>
      <c r="E52" s="263"/>
      <c r="F52" s="264"/>
      <c r="G52" s="265" t="s">
        <v>20</v>
      </c>
      <c r="H52" s="264"/>
      <c r="I52" s="266" t="str">
        <f>マスター!W17</f>
        <v>　/　(月)</v>
      </c>
      <c r="J52" s="267"/>
      <c r="K52" s="268"/>
      <c r="L52" s="266" t="str">
        <f>マスター!X17</f>
        <v>　/　(火)</v>
      </c>
      <c r="M52" s="267"/>
      <c r="N52" s="268"/>
      <c r="O52" s="266" t="str">
        <f>マスター!Y17</f>
        <v>　/　(水)</v>
      </c>
      <c r="P52" s="267"/>
      <c r="Q52" s="268"/>
      <c r="R52" s="266" t="str">
        <f>マスター!Z17</f>
        <v>　/　(木)</v>
      </c>
      <c r="S52" s="267"/>
      <c r="T52" s="268"/>
      <c r="U52" s="266" t="str">
        <f>マスター!AA17</f>
        <v>　/　(金)</v>
      </c>
      <c r="V52" s="267"/>
      <c r="W52" s="268"/>
      <c r="X52" s="266" t="str">
        <f>マスター!AB17</f>
        <v>　/　(土)</v>
      </c>
      <c r="Y52" s="267"/>
      <c r="Z52" s="268"/>
      <c r="AA52" s="266" t="str">
        <f>マスター!AC17</f>
        <v>　/　(日)</v>
      </c>
      <c r="AB52" s="267"/>
      <c r="AC52" s="268"/>
      <c r="AD52" s="19"/>
      <c r="AE52" s="116"/>
      <c r="AF52" s="24"/>
      <c r="AG52" s="24"/>
      <c r="AH52" s="24"/>
    </row>
    <row r="53" spans="2:34" s="18" customFormat="1" ht="13.5" customHeight="1">
      <c r="B53" s="116"/>
      <c r="C53" s="24"/>
      <c r="D53" s="252"/>
      <c r="E53" s="253"/>
      <c r="F53" s="254"/>
      <c r="G53" s="253"/>
      <c r="H53" s="254"/>
      <c r="I53" s="238"/>
      <c r="J53" s="239"/>
      <c r="K53" s="240"/>
      <c r="L53" s="238"/>
      <c r="M53" s="239"/>
      <c r="N53" s="240"/>
      <c r="O53" s="238"/>
      <c r="P53" s="239"/>
      <c r="Q53" s="240"/>
      <c r="R53" s="238"/>
      <c r="S53" s="239"/>
      <c r="T53" s="240"/>
      <c r="U53" s="238"/>
      <c r="V53" s="239"/>
      <c r="W53" s="240"/>
      <c r="X53" s="238"/>
      <c r="Y53" s="239"/>
      <c r="Z53" s="240"/>
      <c r="AA53" s="238"/>
      <c r="AB53" s="239"/>
      <c r="AC53" s="240"/>
      <c r="AD53" s="19"/>
      <c r="AE53" s="116"/>
      <c r="AF53" s="24"/>
      <c r="AG53" s="24"/>
      <c r="AH53" s="24"/>
    </row>
    <row r="54" spans="2:34" s="18" customFormat="1" ht="13.5" customHeight="1">
      <c r="B54" s="116"/>
      <c r="C54" s="24"/>
      <c r="D54" s="244"/>
      <c r="E54" s="284"/>
      <c r="F54" s="245"/>
      <c r="G54" s="244"/>
      <c r="H54" s="245"/>
      <c r="I54" s="246"/>
      <c r="J54" s="247"/>
      <c r="K54" s="248"/>
      <c r="L54" s="246"/>
      <c r="M54" s="247"/>
      <c r="N54" s="248"/>
      <c r="O54" s="246"/>
      <c r="P54" s="247"/>
      <c r="Q54" s="248"/>
      <c r="R54" s="246"/>
      <c r="S54" s="247"/>
      <c r="T54" s="248"/>
      <c r="U54" s="246"/>
      <c r="V54" s="247"/>
      <c r="W54" s="248"/>
      <c r="X54" s="246"/>
      <c r="Y54" s="247"/>
      <c r="Z54" s="248"/>
      <c r="AA54" s="246"/>
      <c r="AB54" s="247"/>
      <c r="AC54" s="248"/>
      <c r="AD54" s="19"/>
      <c r="AE54" s="116"/>
      <c r="AF54" s="24"/>
      <c r="AG54" s="24"/>
      <c r="AH54" s="24"/>
    </row>
    <row r="55" spans="2:34" s="18" customFormat="1" ht="13.5" customHeight="1">
      <c r="B55" s="116"/>
      <c r="C55" s="24"/>
      <c r="D55" s="256"/>
      <c r="E55" s="257"/>
      <c r="F55" s="258"/>
      <c r="G55" s="256"/>
      <c r="H55" s="258"/>
      <c r="I55" s="259"/>
      <c r="J55" s="260"/>
      <c r="K55" s="261"/>
      <c r="L55" s="259"/>
      <c r="M55" s="260"/>
      <c r="N55" s="261"/>
      <c r="O55" s="259"/>
      <c r="P55" s="260"/>
      <c r="Q55" s="261"/>
      <c r="R55" s="259"/>
      <c r="S55" s="260"/>
      <c r="T55" s="261"/>
      <c r="U55" s="259"/>
      <c r="V55" s="260"/>
      <c r="W55" s="261"/>
      <c r="X55" s="259"/>
      <c r="Y55" s="260"/>
      <c r="Z55" s="261"/>
      <c r="AA55" s="259"/>
      <c r="AB55" s="260"/>
      <c r="AC55" s="261"/>
      <c r="AD55" s="19"/>
      <c r="AE55" s="116"/>
      <c r="AF55" s="24"/>
      <c r="AG55" s="24"/>
      <c r="AH55" s="24"/>
    </row>
    <row r="56" spans="2:34" s="18" customFormat="1" ht="13.5" customHeight="1">
      <c r="B56" s="116"/>
      <c r="C56" s="24"/>
      <c r="D56" s="256"/>
      <c r="E56" s="257"/>
      <c r="F56" s="258"/>
      <c r="G56" s="256"/>
      <c r="H56" s="258"/>
      <c r="I56" s="259"/>
      <c r="J56" s="260"/>
      <c r="K56" s="261"/>
      <c r="L56" s="259"/>
      <c r="M56" s="260"/>
      <c r="N56" s="261"/>
      <c r="O56" s="259"/>
      <c r="P56" s="260"/>
      <c r="Q56" s="261"/>
      <c r="R56" s="259"/>
      <c r="S56" s="260"/>
      <c r="T56" s="261"/>
      <c r="U56" s="259"/>
      <c r="V56" s="260"/>
      <c r="W56" s="261"/>
      <c r="X56" s="259"/>
      <c r="Y56" s="260"/>
      <c r="Z56" s="261"/>
      <c r="AA56" s="259"/>
      <c r="AB56" s="260"/>
      <c r="AC56" s="261"/>
      <c r="AD56" s="19"/>
      <c r="AE56" s="116"/>
      <c r="AF56" s="24"/>
      <c r="AG56" s="24"/>
      <c r="AH56" s="24"/>
    </row>
    <row r="57" spans="2:34" s="18" customFormat="1" ht="13.5" customHeight="1">
      <c r="B57" s="116"/>
      <c r="C57" s="24"/>
      <c r="D57" s="252"/>
      <c r="E57" s="253"/>
      <c r="F57" s="254"/>
      <c r="G57" s="252"/>
      <c r="H57" s="254"/>
      <c r="I57" s="287"/>
      <c r="J57" s="288"/>
      <c r="K57" s="289"/>
      <c r="L57" s="287"/>
      <c r="M57" s="288"/>
      <c r="N57" s="289"/>
      <c r="O57" s="287"/>
      <c r="P57" s="288"/>
      <c r="Q57" s="289"/>
      <c r="R57" s="287"/>
      <c r="S57" s="288"/>
      <c r="T57" s="289"/>
      <c r="U57" s="287"/>
      <c r="V57" s="288"/>
      <c r="W57" s="289"/>
      <c r="X57" s="287"/>
      <c r="Y57" s="288"/>
      <c r="Z57" s="289"/>
      <c r="AA57" s="287"/>
      <c r="AB57" s="288"/>
      <c r="AC57" s="289"/>
      <c r="AD57" s="19"/>
      <c r="AE57" s="116"/>
      <c r="AF57" s="24"/>
      <c r="AG57" s="24"/>
      <c r="AH57" s="24"/>
    </row>
    <row r="58" spans="2:34" ht="13.5" customHeight="1">
      <c r="B58" s="114"/>
      <c r="C58" s="23"/>
      <c r="D58" s="20"/>
      <c r="E58" s="20"/>
      <c r="F58" s="20"/>
      <c r="G58" s="25"/>
      <c r="H58" s="25"/>
      <c r="I58" s="20"/>
      <c r="J58" s="20"/>
      <c r="K58" s="20"/>
      <c r="L58" s="20"/>
      <c r="M58" s="20"/>
      <c r="N58" s="20"/>
      <c r="O58" s="20"/>
      <c r="P58" s="20"/>
      <c r="Q58" s="20"/>
      <c r="R58" s="20"/>
      <c r="S58" s="20"/>
      <c r="T58" s="20"/>
      <c r="U58" s="20"/>
      <c r="V58" s="20"/>
      <c r="W58" s="20"/>
      <c r="X58" s="20"/>
      <c r="Y58" s="20"/>
      <c r="Z58" s="20"/>
      <c r="AA58" s="20"/>
      <c r="AB58" s="20"/>
      <c r="AC58" s="20"/>
      <c r="AD58" s="21"/>
      <c r="AE58" s="114"/>
      <c r="AF58" s="23"/>
      <c r="AG58" s="23"/>
      <c r="AH58" s="23"/>
    </row>
    <row r="59" spans="2:34" ht="13.5" customHeight="1">
      <c r="B59" s="114"/>
      <c r="C59" s="27"/>
      <c r="D59" s="28" t="s">
        <v>26</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7"/>
      <c r="AE59" s="114"/>
      <c r="AF59" s="23"/>
      <c r="AG59" s="23"/>
      <c r="AH59" s="23"/>
    </row>
    <row r="60" spans="2:34" ht="13.5" customHeight="1">
      <c r="B60" s="114"/>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7"/>
      <c r="AE60" s="114"/>
      <c r="AF60" s="23"/>
      <c r="AG60" s="23"/>
      <c r="AH60" s="23"/>
    </row>
    <row r="61" spans="2:34" ht="13.5" customHeight="1">
      <c r="B61" s="114"/>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7"/>
      <c r="AE61" s="114"/>
      <c r="AF61" s="23"/>
      <c r="AG61" s="23"/>
      <c r="AH61" s="23"/>
    </row>
    <row r="62" spans="2:34" ht="13.5" customHeight="1">
      <c r="B62" s="114"/>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7"/>
      <c r="AE62" s="114"/>
      <c r="AF62" s="23"/>
      <c r="AG62" s="23"/>
      <c r="AH62" s="23"/>
    </row>
    <row r="63" spans="2:34" ht="13.5" customHeight="1">
      <c r="B63" s="114"/>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7"/>
      <c r="AE63" s="114"/>
      <c r="AF63" s="23"/>
      <c r="AG63" s="23"/>
      <c r="AH63" s="23"/>
    </row>
    <row r="64" spans="2:34" ht="13.5" customHeight="1">
      <c r="B64" s="114"/>
      <c r="C64" s="23"/>
      <c r="D64" s="33"/>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1"/>
      <c r="AE64" s="114"/>
      <c r="AF64" s="23"/>
      <c r="AG64" s="23"/>
      <c r="AH64" s="23"/>
    </row>
    <row r="65" spans="2:34" ht="13.5" customHeight="1">
      <c r="B65" s="114"/>
      <c r="C65" s="23"/>
      <c r="D65" s="3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5"/>
      <c r="AD65" s="21"/>
      <c r="AE65" s="114"/>
      <c r="AF65" s="23"/>
      <c r="AG65" s="23"/>
      <c r="AH65" s="23"/>
    </row>
    <row r="66" spans="2:34" ht="13.5" customHeight="1">
      <c r="B66" s="114"/>
      <c r="C66" s="23"/>
      <c r="T66" s="22" t="s">
        <v>27</v>
      </c>
      <c r="U66" s="22"/>
      <c r="AE66" s="114"/>
      <c r="AF66" s="23"/>
      <c r="AG66" s="23"/>
      <c r="AH66" s="23"/>
    </row>
    <row r="67" spans="2:34" ht="13.5" customHeight="1">
      <c r="B67" s="114"/>
      <c r="C67" s="57"/>
      <c r="D67" s="57"/>
      <c r="E67" s="57"/>
      <c r="F67" s="57"/>
      <c r="G67" s="57"/>
      <c r="H67" s="57"/>
      <c r="I67" s="57"/>
      <c r="J67" s="57"/>
      <c r="K67" s="57"/>
      <c r="L67" s="57"/>
      <c r="M67" s="57"/>
      <c r="N67" s="57"/>
      <c r="O67" s="57"/>
      <c r="P67" s="57"/>
      <c r="Q67" s="57"/>
      <c r="R67" s="57"/>
      <c r="S67" s="57"/>
      <c r="T67" s="57"/>
      <c r="U67" s="57"/>
      <c r="V67" s="57"/>
      <c r="W67" s="57"/>
      <c r="X67" s="57"/>
      <c r="Y67" s="57"/>
      <c r="Z67" s="285" t="s">
        <v>425</v>
      </c>
      <c r="AA67" s="285"/>
      <c r="AB67" s="285"/>
      <c r="AC67" s="285"/>
      <c r="AD67" s="285"/>
      <c r="AE67" s="114"/>
      <c r="AF67" s="23"/>
      <c r="AG67" s="23"/>
      <c r="AH67" s="23"/>
    </row>
    <row r="68" spans="2:34" ht="0.75" customHeight="1">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2:34" ht="13.5" customHeight="1">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3"/>
      <c r="AF69" s="23"/>
      <c r="AG69" s="23"/>
      <c r="AH69" s="23"/>
    </row>
    <row r="70" spans="2:34" ht="13.5" customHeight="1">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3"/>
      <c r="AF70" s="23"/>
      <c r="AG70" s="23"/>
      <c r="AH70" s="23"/>
    </row>
    <row r="71" spans="2:34">
      <c r="B71" s="23"/>
      <c r="U71" s="22"/>
      <c r="AE71" s="23"/>
      <c r="AG71" s="23"/>
      <c r="AH71" s="23"/>
    </row>
    <row r="72" spans="2:34">
      <c r="B72" s="23"/>
      <c r="U72" s="2"/>
      <c r="AE72" s="23"/>
      <c r="AG72" s="23"/>
      <c r="AH72" s="23"/>
    </row>
  </sheetData>
  <mergeCells count="304">
    <mergeCell ref="Z67:AD67"/>
    <mergeCell ref="AA4:AC4"/>
    <mergeCell ref="U57:W57"/>
    <mergeCell ref="X57:Z57"/>
    <mergeCell ref="AA57:AC57"/>
    <mergeCell ref="D57:F57"/>
    <mergeCell ref="G57:H57"/>
    <mergeCell ref="I57:K57"/>
    <mergeCell ref="L57:N57"/>
    <mergeCell ref="O57:Q57"/>
    <mergeCell ref="R57:T57"/>
    <mergeCell ref="D56:F56"/>
    <mergeCell ref="G56:H56"/>
    <mergeCell ref="I56:K56"/>
    <mergeCell ref="L56:N56"/>
    <mergeCell ref="O56:Q56"/>
    <mergeCell ref="R56:T56"/>
    <mergeCell ref="U56:W56"/>
    <mergeCell ref="X56:Z56"/>
    <mergeCell ref="AA56:AC56"/>
    <mergeCell ref="D55:F55"/>
    <mergeCell ref="G55:H55"/>
    <mergeCell ref="I55:K55"/>
    <mergeCell ref="L55:N55"/>
    <mergeCell ref="O55:Q55"/>
    <mergeCell ref="R55:T55"/>
    <mergeCell ref="U55:W55"/>
    <mergeCell ref="X55:Z55"/>
    <mergeCell ref="AA55:AC55"/>
    <mergeCell ref="U52:W53"/>
    <mergeCell ref="X52:Z53"/>
    <mergeCell ref="AA52:AC53"/>
    <mergeCell ref="D54:F54"/>
    <mergeCell ref="G54:H54"/>
    <mergeCell ref="I54:K54"/>
    <mergeCell ref="L54:N54"/>
    <mergeCell ref="O54:Q54"/>
    <mergeCell ref="R54:T54"/>
    <mergeCell ref="U54:W54"/>
    <mergeCell ref="D52:F53"/>
    <mergeCell ref="G52:H53"/>
    <mergeCell ref="I52:K53"/>
    <mergeCell ref="L52:N53"/>
    <mergeCell ref="O52:Q53"/>
    <mergeCell ref="R52:T53"/>
    <mergeCell ref="X54:Z54"/>
    <mergeCell ref="AA54:AC54"/>
    <mergeCell ref="D51:F51"/>
    <mergeCell ref="G51:H51"/>
    <mergeCell ref="I51:K51"/>
    <mergeCell ref="L51:N51"/>
    <mergeCell ref="O51:Q51"/>
    <mergeCell ref="R51:T51"/>
    <mergeCell ref="U51:W51"/>
    <mergeCell ref="X51:Z51"/>
    <mergeCell ref="AA51:AC51"/>
    <mergeCell ref="D50:F50"/>
    <mergeCell ref="G50:H50"/>
    <mergeCell ref="I50:K50"/>
    <mergeCell ref="L50:N50"/>
    <mergeCell ref="O50:Q50"/>
    <mergeCell ref="R50:T50"/>
    <mergeCell ref="U50:W50"/>
    <mergeCell ref="X50:Z50"/>
    <mergeCell ref="AA50:AC50"/>
    <mergeCell ref="U48:W48"/>
    <mergeCell ref="X48:Z48"/>
    <mergeCell ref="AA48:AC48"/>
    <mergeCell ref="D49:F49"/>
    <mergeCell ref="G49:H49"/>
    <mergeCell ref="I49:K49"/>
    <mergeCell ref="L49:N49"/>
    <mergeCell ref="O49:Q49"/>
    <mergeCell ref="R49:T49"/>
    <mergeCell ref="U49:W49"/>
    <mergeCell ref="D48:F48"/>
    <mergeCell ref="G48:H48"/>
    <mergeCell ref="I48:K48"/>
    <mergeCell ref="L48:N48"/>
    <mergeCell ref="O48:Q48"/>
    <mergeCell ref="R48:T48"/>
    <mergeCell ref="X49:Z49"/>
    <mergeCell ref="AA49:AC49"/>
    <mergeCell ref="D46:F47"/>
    <mergeCell ref="G46:H47"/>
    <mergeCell ref="I46:K47"/>
    <mergeCell ref="L46:N47"/>
    <mergeCell ref="O46:Q47"/>
    <mergeCell ref="R46:T47"/>
    <mergeCell ref="U46:W47"/>
    <mergeCell ref="X46:Z47"/>
    <mergeCell ref="AA46:AC47"/>
    <mergeCell ref="D45:F45"/>
    <mergeCell ref="G45:H45"/>
    <mergeCell ref="I45:K45"/>
    <mergeCell ref="L45:N45"/>
    <mergeCell ref="O45:Q45"/>
    <mergeCell ref="R45:T45"/>
    <mergeCell ref="U45:W45"/>
    <mergeCell ref="X45:Z45"/>
    <mergeCell ref="AA45:AC45"/>
    <mergeCell ref="U43:W43"/>
    <mergeCell ref="X43:Z43"/>
    <mergeCell ref="AA43:AC43"/>
    <mergeCell ref="D44:F44"/>
    <mergeCell ref="G44:H44"/>
    <mergeCell ref="I44:K44"/>
    <mergeCell ref="L44:N44"/>
    <mergeCell ref="O44:Q44"/>
    <mergeCell ref="R44:T44"/>
    <mergeCell ref="U44:W44"/>
    <mergeCell ref="D43:F43"/>
    <mergeCell ref="G43:H43"/>
    <mergeCell ref="I43:K43"/>
    <mergeCell ref="L43:N43"/>
    <mergeCell ref="O43:Q43"/>
    <mergeCell ref="R43:T43"/>
    <mergeCell ref="X44:Z44"/>
    <mergeCell ref="AA44:AC44"/>
    <mergeCell ref="D42:F42"/>
    <mergeCell ref="G42:H42"/>
    <mergeCell ref="I42:K42"/>
    <mergeCell ref="L42:N42"/>
    <mergeCell ref="O42:Q42"/>
    <mergeCell ref="R42:T42"/>
    <mergeCell ref="U42:W42"/>
    <mergeCell ref="X42:Z42"/>
    <mergeCell ref="AA42:AC42"/>
    <mergeCell ref="D40:F41"/>
    <mergeCell ref="G40:H41"/>
    <mergeCell ref="I40:K41"/>
    <mergeCell ref="L40:N41"/>
    <mergeCell ref="O40:Q41"/>
    <mergeCell ref="R40:T41"/>
    <mergeCell ref="U40:W41"/>
    <mergeCell ref="X40:Z41"/>
    <mergeCell ref="AA40:AC41"/>
    <mergeCell ref="U38:W38"/>
    <mergeCell ref="X38:Z38"/>
    <mergeCell ref="AA38:AC38"/>
    <mergeCell ref="D39:F39"/>
    <mergeCell ref="G39:H39"/>
    <mergeCell ref="I39:K39"/>
    <mergeCell ref="L39:N39"/>
    <mergeCell ref="O39:Q39"/>
    <mergeCell ref="R39:T39"/>
    <mergeCell ref="U39:W39"/>
    <mergeCell ref="D38:F38"/>
    <mergeCell ref="G38:H38"/>
    <mergeCell ref="I38:K38"/>
    <mergeCell ref="L38:N38"/>
    <mergeCell ref="O38:Q38"/>
    <mergeCell ref="R38:T38"/>
    <mergeCell ref="X39:Z39"/>
    <mergeCell ref="AA39:AC39"/>
    <mergeCell ref="D37:F37"/>
    <mergeCell ref="G37:H37"/>
    <mergeCell ref="I37:K37"/>
    <mergeCell ref="L37:N37"/>
    <mergeCell ref="O37:Q37"/>
    <mergeCell ref="R37:T37"/>
    <mergeCell ref="U37:W37"/>
    <mergeCell ref="X37:Z37"/>
    <mergeCell ref="AA37:AC37"/>
    <mergeCell ref="D36:F36"/>
    <mergeCell ref="G36:H36"/>
    <mergeCell ref="I36:K36"/>
    <mergeCell ref="L36:N36"/>
    <mergeCell ref="O36:Q36"/>
    <mergeCell ref="R36:T36"/>
    <mergeCell ref="U36:W36"/>
    <mergeCell ref="X36:Z36"/>
    <mergeCell ref="AA36:AC36"/>
    <mergeCell ref="U33:W33"/>
    <mergeCell ref="X33:Z33"/>
    <mergeCell ref="AA33:AC33"/>
    <mergeCell ref="D34:F35"/>
    <mergeCell ref="G34:H35"/>
    <mergeCell ref="I34:K35"/>
    <mergeCell ref="L34:N35"/>
    <mergeCell ref="O34:Q35"/>
    <mergeCell ref="R34:T35"/>
    <mergeCell ref="U34:W35"/>
    <mergeCell ref="D33:F33"/>
    <mergeCell ref="G33:H33"/>
    <mergeCell ref="I33:K33"/>
    <mergeCell ref="L33:N33"/>
    <mergeCell ref="O33:Q33"/>
    <mergeCell ref="R33:T33"/>
    <mergeCell ref="X34:Z35"/>
    <mergeCell ref="AA34:AC35"/>
    <mergeCell ref="D32:F32"/>
    <mergeCell ref="G32:H32"/>
    <mergeCell ref="I32:K32"/>
    <mergeCell ref="L32:N32"/>
    <mergeCell ref="O32:Q32"/>
    <mergeCell ref="R32:T32"/>
    <mergeCell ref="U32:W32"/>
    <mergeCell ref="X32:Z32"/>
    <mergeCell ref="AA32:AC32"/>
    <mergeCell ref="D31:F31"/>
    <mergeCell ref="G31:H31"/>
    <mergeCell ref="I31:K31"/>
    <mergeCell ref="L31:N31"/>
    <mergeCell ref="O31:Q31"/>
    <mergeCell ref="R31:T31"/>
    <mergeCell ref="U31:W31"/>
    <mergeCell ref="X31:Z31"/>
    <mergeCell ref="AA31:AC31"/>
    <mergeCell ref="U28:W29"/>
    <mergeCell ref="X28:Z29"/>
    <mergeCell ref="AA28:AC29"/>
    <mergeCell ref="D30:F30"/>
    <mergeCell ref="G30:H30"/>
    <mergeCell ref="I30:K30"/>
    <mergeCell ref="L30:N30"/>
    <mergeCell ref="O30:Q30"/>
    <mergeCell ref="R30:T30"/>
    <mergeCell ref="U30:W30"/>
    <mergeCell ref="D28:F29"/>
    <mergeCell ref="G28:H29"/>
    <mergeCell ref="I28:K29"/>
    <mergeCell ref="L28:N29"/>
    <mergeCell ref="O28:Q29"/>
    <mergeCell ref="R28:T29"/>
    <mergeCell ref="X30:Z30"/>
    <mergeCell ref="AA30:AC30"/>
    <mergeCell ref="AB19:AC19"/>
    <mergeCell ref="D19:H19"/>
    <mergeCell ref="V19:W19"/>
    <mergeCell ref="X19:Y19"/>
    <mergeCell ref="Z19:AA19"/>
    <mergeCell ref="D16:F16"/>
    <mergeCell ref="K17:L17"/>
    <mergeCell ref="T15:AC17"/>
    <mergeCell ref="G16:R16"/>
    <mergeCell ref="F17:J17"/>
    <mergeCell ref="M17:R17"/>
    <mergeCell ref="I19:U19"/>
    <mergeCell ref="X14:AC14"/>
    <mergeCell ref="K7:L7"/>
    <mergeCell ref="M7:R7"/>
    <mergeCell ref="W6:AB6"/>
    <mergeCell ref="T7:W7"/>
    <mergeCell ref="X7:AB7"/>
    <mergeCell ref="T9:U9"/>
    <mergeCell ref="V9:AC9"/>
    <mergeCell ref="D12:E12"/>
    <mergeCell ref="T10:AC13"/>
    <mergeCell ref="D14:E14"/>
    <mergeCell ref="D10:E10"/>
    <mergeCell ref="D11:E11"/>
    <mergeCell ref="F10:R10"/>
    <mergeCell ref="F11:N11"/>
    <mergeCell ref="P11:Q11"/>
    <mergeCell ref="F12:L12"/>
    <mergeCell ref="N12:R12"/>
    <mergeCell ref="D20:H20"/>
    <mergeCell ref="D21:H21"/>
    <mergeCell ref="D22:H22"/>
    <mergeCell ref="D23:H23"/>
    <mergeCell ref="D24:H24"/>
    <mergeCell ref="D25:H25"/>
    <mergeCell ref="D26:H26"/>
    <mergeCell ref="L5:U5"/>
    <mergeCell ref="D5:E6"/>
    <mergeCell ref="F5:K6"/>
    <mergeCell ref="N6:S6"/>
    <mergeCell ref="T14:W14"/>
    <mergeCell ref="V20:W20"/>
    <mergeCell ref="V21:W21"/>
    <mergeCell ref="V22:W22"/>
    <mergeCell ref="V23:W23"/>
    <mergeCell ref="V24:W24"/>
    <mergeCell ref="V25:W25"/>
    <mergeCell ref="V26:W26"/>
    <mergeCell ref="I20:U20"/>
    <mergeCell ref="I21:U21"/>
    <mergeCell ref="I22:U22"/>
    <mergeCell ref="I23:U23"/>
    <mergeCell ref="I24:U24"/>
    <mergeCell ref="I25:U25"/>
    <mergeCell ref="I26:U26"/>
    <mergeCell ref="AB20:AC20"/>
    <mergeCell ref="AB21:AC21"/>
    <mergeCell ref="AB22:AC22"/>
    <mergeCell ref="AB23:AC23"/>
    <mergeCell ref="AB24:AC24"/>
    <mergeCell ref="AB25:AC25"/>
    <mergeCell ref="AB26:AC26"/>
    <mergeCell ref="X20:Y20"/>
    <mergeCell ref="X21:Y21"/>
    <mergeCell ref="X22:Y22"/>
    <mergeCell ref="X23:Y23"/>
    <mergeCell ref="X24:Y24"/>
    <mergeCell ref="X25:Y25"/>
    <mergeCell ref="X26:Y26"/>
    <mergeCell ref="Z20:AA20"/>
    <mergeCell ref="Z21:AA21"/>
    <mergeCell ref="Z22:AA22"/>
    <mergeCell ref="Z23:AA23"/>
    <mergeCell ref="Z24:AA24"/>
    <mergeCell ref="Z25:AA25"/>
    <mergeCell ref="Z26:AA26"/>
  </mergeCells>
  <phoneticPr fontId="2"/>
  <dataValidations count="28">
    <dataValidation type="list" imeMode="on" allowBlank="1" showInputMessage="1" sqref="N6:S6">
      <formula1>INDIRECT("サブタイトル")</formula1>
    </dataValidation>
    <dataValidation type="list" imeMode="on" showInputMessage="1" sqref="D5:E6">
      <formula1>INDIRECT("変更")</formula1>
    </dataValidation>
    <dataValidation type="list" imeMode="on" allowBlank="1" showInputMessage="1" sqref="F5:K6">
      <formula1>INDIRECT("変更内容")</formula1>
    </dataValidation>
    <dataValidation type="list" imeMode="off" showInputMessage="1" sqref="AA4:AC4">
      <formula1>INDIRECT("ページ数")</formula1>
    </dataValidation>
    <dataValidation type="list" imeMode="off" showInputMessage="1" sqref="W6:AB6">
      <formula1>INDIRECT("発行日")</formula1>
    </dataValidation>
    <dataValidation type="list" imeMode="on" allowBlank="1" showInputMessage="1" sqref="X7:AB7">
      <formula1>"有　・　無,有,無"</formula1>
    </dataValidation>
    <dataValidation type="list" allowBlank="1" showInputMessage="1" showErrorMessage="1" sqref="O11">
      <formula1>"提供 ＰＴ,提供,ＰＴ"</formula1>
    </dataValidation>
    <dataValidation type="list" imeMode="off" allowBlank="1" showInputMessage="1" sqref="F12:L12">
      <formula1>INDIRECT("放送期間")</formula1>
    </dataValidation>
    <dataValidation type="list" imeMode="off" operator="greaterThanOrEqual" showInputMessage="1" sqref="P11:Q11">
      <formula1>INDIRECT("秒数")</formula1>
    </dataValidation>
    <dataValidation imeMode="on" allowBlank="1" showInputMessage="1" showErrorMessage="1" sqref="M17:R17 F10:R10 F11:N11 G16:R16 D59:AC65"/>
    <dataValidation imeMode="off" allowBlank="1" showInputMessage="1" showErrorMessage="1" sqref="D20:H26 M7:R7 F17:J17"/>
    <dataValidation type="textLength" errorStyle="warning" imeMode="on" operator="lessThanOrEqual" allowBlank="1" showInputMessage="1" showErrorMessage="1" errorTitle="文字数オーバー" error="CM素材名は、全角３０文字以内です。" sqref="I20:I26">
      <formula1>30</formula1>
    </dataValidation>
    <dataValidation type="textLength" errorStyle="warning" imeMode="off" operator="lessThanOrEqual" allowBlank="1" showInputMessage="1" showErrorMessage="1" errorTitle="略号文字数" error="略号は、英数字で２桁以内（１桁可）です。" sqref="X20:Y26">
      <formula1>2</formula1>
    </dataValidation>
    <dataValidation type="list" imeMode="on" showInputMessage="1" sqref="Z20:AA26">
      <formula1>INDIRECT("搬入状況")</formula1>
    </dataValidation>
    <dataValidation type="list" imeMode="on" allowBlank="1" showInputMessage="1" sqref="I30:AC33 I36:AC39 I42:AC45 I48:AC51 I54:AC57">
      <formula1>INDIRECT("略号枠あり")</formula1>
    </dataValidation>
    <dataValidation type="list" imeMode="on" allowBlank="1" showInputMessage="1" sqref="I28:K29 I34:K35 I40:K41 I46:K47 I52:K53">
      <formula1>INDIRECT("月曜")</formula1>
    </dataValidation>
    <dataValidation type="list" imeMode="on" allowBlank="1" showInputMessage="1" sqref="L28:N29 L34:N35 L40:N41 L46:N47 L52:N53">
      <formula1>INDIRECT("火曜")</formula1>
    </dataValidation>
    <dataValidation type="list" imeMode="on" allowBlank="1" showInputMessage="1" sqref="O28:Q29 O34:Q35 O40:Q41 O46:Q47 O52:Q53">
      <formula1>INDIRECT("水曜")</formula1>
    </dataValidation>
    <dataValidation type="list" imeMode="on" allowBlank="1" showInputMessage="1" sqref="R28:T29 R34:T35 R40:T41 R46:T47 R52:T53">
      <formula1>INDIRECT("木曜")</formula1>
    </dataValidation>
    <dataValidation type="list" imeMode="on" allowBlank="1" showInputMessage="1" sqref="U28:W29 U34:W35 U40:W41 U46:W47 U52:W53">
      <formula1>INDIRECT("金曜")</formula1>
    </dataValidation>
    <dataValidation type="list" imeMode="on" showInputMessage="1" sqref="D30:F33 D36:F39 D42:F45 D48:F51 D54:F57">
      <formula1>INDIRECT("ＣＭ枠")</formula1>
    </dataValidation>
    <dataValidation type="list" imeMode="off" allowBlank="1" showInputMessage="1" sqref="N12:R12">
      <formula1>INDIRECT("放送期間終了")</formula1>
    </dataValidation>
    <dataValidation type="list" imeMode="on" showInputMessage="1" sqref="X28:Z29 X34:Z35 X40:Z41 X46:Z47 X52:Z53">
      <formula1>INDIRECT("土曜")</formula1>
    </dataValidation>
    <dataValidation type="list" imeMode="on" allowBlank="1" showInputMessage="1" sqref="AA28:AC29 AA34:AC35 AA40:AC41 AA46:AC47 AA52:AC53">
      <formula1>INDIRECT("日曜")</formula1>
    </dataValidation>
    <dataValidation imeMode="on" allowBlank="1" showInputMessage="1" sqref="X14:AC14 T10 V9:AC9 T15"/>
    <dataValidation type="whole" imeMode="off" operator="greaterThanOrEqual" allowBlank="1" showInputMessage="1" sqref="P14 M14:N14 I14 F14:G14">
      <formula1>0</formula1>
    </dataValidation>
    <dataValidation type="list" imeMode="off" showInputMessage="1" sqref="G54:H57 G30:H33 G36:H39 G42:H45 G48:H51 V20:W26">
      <formula1>INDIRECT("秒数")</formula1>
    </dataValidation>
    <dataValidation type="list" imeMode="off" allowBlank="1" showInputMessage="1" showErrorMessage="1" sqref="AB20:AC26">
      <formula1>INDIRECT("搬入日")</formula1>
    </dataValidation>
  </dataValidations>
  <hyperlinks>
    <hyperlink ref="Z67" r:id="rId1" display="2017年4月適用開始 (v1.0)"/>
    <hyperlink ref="V9:AC9" location="'局選択（枠あり）'!A1" display="'局選択（枠あり）'!A1"/>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2:AG72"/>
  <sheetViews>
    <sheetView zoomScaleNormal="100" zoomScaleSheetLayoutView="100" workbookViewId="0"/>
  </sheetViews>
  <sheetFormatPr defaultRowHeight="13.5"/>
  <cols>
    <col min="1" max="1" width="4.25" style="1" customWidth="1"/>
    <col min="2" max="2" width="0.125" style="1" customWidth="1"/>
    <col min="3" max="30" width="4.25" style="1" customWidth="1"/>
    <col min="31" max="31" width="0.125" style="1" customWidth="1"/>
    <col min="32" max="16384" width="9" style="1"/>
  </cols>
  <sheetData>
    <row r="2" spans="1:32" ht="0.75" customHeight="1">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1:32">
      <c r="A3" s="23"/>
      <c r="B3" s="114"/>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14"/>
    </row>
    <row r="4" spans="1:32">
      <c r="A4" s="23"/>
      <c r="B4" s="114"/>
      <c r="C4" s="23"/>
      <c r="D4" s="4"/>
      <c r="E4" s="4"/>
      <c r="F4" s="4"/>
      <c r="G4" s="4"/>
      <c r="H4" s="4"/>
      <c r="I4" s="4"/>
      <c r="J4" s="4"/>
      <c r="K4" s="4"/>
      <c r="L4" s="23"/>
      <c r="M4" s="23"/>
      <c r="N4" s="23"/>
      <c r="O4" s="23"/>
      <c r="P4" s="23"/>
      <c r="Q4" s="23"/>
      <c r="R4" s="23"/>
      <c r="S4" s="23"/>
      <c r="T4" s="23"/>
      <c r="U4" s="23"/>
      <c r="V4" s="23"/>
      <c r="W4" s="23"/>
      <c r="X4" s="23"/>
      <c r="Y4" s="23"/>
      <c r="Z4" s="59" t="s">
        <v>29</v>
      </c>
      <c r="AA4" s="286"/>
      <c r="AB4" s="286"/>
      <c r="AC4" s="286"/>
      <c r="AD4" s="35"/>
      <c r="AE4" s="114"/>
      <c r="AF4" s="23"/>
    </row>
    <row r="5" spans="1:32" ht="18" customHeight="1">
      <c r="A5" s="23"/>
      <c r="B5" s="114"/>
      <c r="C5" s="23"/>
      <c r="D5" s="189" t="s">
        <v>121</v>
      </c>
      <c r="E5" s="189"/>
      <c r="F5" s="189"/>
      <c r="G5" s="189"/>
      <c r="H5" s="189"/>
      <c r="I5" s="189"/>
      <c r="J5" s="189"/>
      <c r="K5" s="189"/>
      <c r="L5" s="188" t="s">
        <v>0</v>
      </c>
      <c r="M5" s="188"/>
      <c r="N5" s="188"/>
      <c r="O5" s="188"/>
      <c r="P5" s="188"/>
      <c r="Q5" s="188"/>
      <c r="R5" s="188"/>
      <c r="S5" s="188"/>
      <c r="T5" s="188"/>
      <c r="U5" s="188"/>
      <c r="V5" s="23"/>
      <c r="W5" s="23"/>
      <c r="X5" s="23"/>
      <c r="Y5" s="23"/>
      <c r="Z5" s="23"/>
      <c r="AA5" s="23"/>
      <c r="AB5" s="23"/>
      <c r="AC5" s="23"/>
      <c r="AD5" s="23"/>
      <c r="AE5" s="114"/>
      <c r="AF5" s="23"/>
    </row>
    <row r="6" spans="1:32" ht="16.5" customHeight="1">
      <c r="A6" s="23"/>
      <c r="B6" s="114"/>
      <c r="C6" s="23"/>
      <c r="D6" s="189"/>
      <c r="E6" s="189"/>
      <c r="F6" s="189"/>
      <c r="G6" s="189"/>
      <c r="H6" s="189"/>
      <c r="I6" s="189"/>
      <c r="J6" s="189"/>
      <c r="K6" s="189"/>
      <c r="L6" s="23"/>
      <c r="M6" s="58" t="s">
        <v>45</v>
      </c>
      <c r="N6" s="190" t="s">
        <v>47</v>
      </c>
      <c r="O6" s="190"/>
      <c r="P6" s="190"/>
      <c r="Q6" s="190"/>
      <c r="R6" s="190"/>
      <c r="S6" s="190"/>
      <c r="T6" s="58" t="s">
        <v>46</v>
      </c>
      <c r="U6" s="3"/>
      <c r="V6" s="23"/>
      <c r="W6" s="199" t="s">
        <v>76</v>
      </c>
      <c r="X6" s="199"/>
      <c r="Y6" s="199"/>
      <c r="Z6" s="199"/>
      <c r="AA6" s="199"/>
      <c r="AB6" s="199"/>
      <c r="AC6" s="60" t="s">
        <v>30</v>
      </c>
      <c r="AD6" s="36"/>
      <c r="AE6" s="114"/>
      <c r="AF6" s="23"/>
    </row>
    <row r="7" spans="1:32" ht="21.75" customHeight="1">
      <c r="A7" s="23"/>
      <c r="B7" s="114"/>
      <c r="C7" s="23"/>
      <c r="D7" s="4"/>
      <c r="E7" s="4"/>
      <c r="F7" s="4"/>
      <c r="G7" s="4"/>
      <c r="H7" s="4"/>
      <c r="I7" s="4"/>
      <c r="J7" s="4"/>
      <c r="K7" s="197" t="s">
        <v>1</v>
      </c>
      <c r="L7" s="197"/>
      <c r="M7" s="198"/>
      <c r="N7" s="198"/>
      <c r="O7" s="198"/>
      <c r="P7" s="198"/>
      <c r="Q7" s="198"/>
      <c r="R7" s="198"/>
      <c r="S7" s="23"/>
      <c r="T7" s="197" t="s">
        <v>77</v>
      </c>
      <c r="U7" s="197"/>
      <c r="V7" s="197"/>
      <c r="W7" s="197"/>
      <c r="X7" s="200" t="s">
        <v>78</v>
      </c>
      <c r="Y7" s="200"/>
      <c r="Z7" s="200"/>
      <c r="AA7" s="200"/>
      <c r="AB7" s="200"/>
      <c r="AC7" s="5"/>
      <c r="AD7" s="5"/>
      <c r="AE7" s="114"/>
      <c r="AF7" s="23"/>
    </row>
    <row r="8" spans="1:32" ht="3" customHeight="1">
      <c r="A8" s="23"/>
      <c r="B8" s="114"/>
      <c r="C8" s="23"/>
      <c r="D8" s="4"/>
      <c r="E8" s="4"/>
      <c r="F8" s="6"/>
      <c r="G8" s="4"/>
      <c r="H8" s="4"/>
      <c r="I8" s="4"/>
      <c r="J8" s="4"/>
      <c r="K8" s="4"/>
      <c r="L8" s="4"/>
      <c r="M8" s="4"/>
      <c r="N8" s="4"/>
      <c r="O8" s="23"/>
      <c r="P8" s="23"/>
      <c r="Q8" s="23"/>
      <c r="R8" s="23"/>
      <c r="S8" s="23"/>
      <c r="T8" s="23"/>
      <c r="U8" s="23"/>
      <c r="V8" s="23"/>
      <c r="W8" s="23"/>
      <c r="X8" s="23"/>
      <c r="Y8" s="23"/>
      <c r="Z8" s="23"/>
      <c r="AA8" s="23"/>
      <c r="AB8" s="23"/>
      <c r="AC8" s="23"/>
      <c r="AD8" s="23"/>
      <c r="AE8" s="114"/>
      <c r="AF8" s="23"/>
    </row>
    <row r="9" spans="1:32" ht="29.25" customHeight="1">
      <c r="A9" s="23"/>
      <c r="B9" s="114"/>
      <c r="C9" s="23"/>
      <c r="D9" s="4"/>
      <c r="E9" s="4"/>
      <c r="F9" s="4"/>
      <c r="G9" s="4"/>
      <c r="H9" s="4"/>
      <c r="I9" s="4"/>
      <c r="J9" s="7"/>
      <c r="K9" s="8"/>
      <c r="L9" s="8"/>
      <c r="M9" s="8"/>
      <c r="N9" s="8"/>
      <c r="O9" s="23"/>
      <c r="P9" s="23"/>
      <c r="Q9" s="23"/>
      <c r="R9" s="23"/>
      <c r="S9" s="23"/>
      <c r="T9" s="191" t="s">
        <v>2</v>
      </c>
      <c r="U9" s="192"/>
      <c r="V9" s="201" t="str">
        <f ca="1">"全 "&amp;放送局情報!AQ2&amp;" 局"</f>
        <v>全 0 局</v>
      </c>
      <c r="W9" s="201"/>
      <c r="X9" s="201"/>
      <c r="Y9" s="201"/>
      <c r="Z9" s="201"/>
      <c r="AA9" s="201"/>
      <c r="AB9" s="201"/>
      <c r="AC9" s="202"/>
      <c r="AD9" s="12"/>
      <c r="AE9" s="114"/>
      <c r="AF9" s="23"/>
    </row>
    <row r="10" spans="1:32" ht="29.25" customHeight="1">
      <c r="A10" s="23"/>
      <c r="B10" s="114"/>
      <c r="C10" s="23"/>
      <c r="D10" s="210" t="s">
        <v>3</v>
      </c>
      <c r="E10" s="210"/>
      <c r="F10" s="211"/>
      <c r="G10" s="212"/>
      <c r="H10" s="212"/>
      <c r="I10" s="212"/>
      <c r="J10" s="212"/>
      <c r="K10" s="212"/>
      <c r="L10" s="212"/>
      <c r="M10" s="212"/>
      <c r="N10" s="212"/>
      <c r="O10" s="212"/>
      <c r="P10" s="212"/>
      <c r="Q10" s="212"/>
      <c r="R10" s="212"/>
      <c r="S10" s="23"/>
      <c r="T10" s="204" t="str">
        <f ca="1">IFERROR(放送局情報!AR2,"")</f>
        <v/>
      </c>
      <c r="U10" s="205"/>
      <c r="V10" s="205"/>
      <c r="W10" s="205"/>
      <c r="X10" s="205"/>
      <c r="Y10" s="205"/>
      <c r="Z10" s="205"/>
      <c r="AA10" s="205"/>
      <c r="AB10" s="205"/>
      <c r="AC10" s="206"/>
      <c r="AD10" s="44"/>
      <c r="AE10" s="114"/>
      <c r="AF10" s="23"/>
    </row>
    <row r="11" spans="1:32" ht="29.25" customHeight="1">
      <c r="A11" s="23"/>
      <c r="B11" s="114"/>
      <c r="C11" s="23"/>
      <c r="D11" s="203" t="s">
        <v>4</v>
      </c>
      <c r="E11" s="203"/>
      <c r="F11" s="213"/>
      <c r="G11" s="214"/>
      <c r="H11" s="214"/>
      <c r="I11" s="214"/>
      <c r="J11" s="214"/>
      <c r="K11" s="214"/>
      <c r="L11" s="214"/>
      <c r="M11" s="214"/>
      <c r="N11" s="214"/>
      <c r="O11" s="65" t="s">
        <v>79</v>
      </c>
      <c r="P11" s="215"/>
      <c r="Q11" s="215"/>
      <c r="R11" s="49" t="s">
        <v>5</v>
      </c>
      <c r="S11" s="23"/>
      <c r="T11" s="204"/>
      <c r="U11" s="205"/>
      <c r="V11" s="205"/>
      <c r="W11" s="205"/>
      <c r="X11" s="205"/>
      <c r="Y11" s="205"/>
      <c r="Z11" s="205"/>
      <c r="AA11" s="205"/>
      <c r="AB11" s="205"/>
      <c r="AC11" s="206"/>
      <c r="AD11" s="44"/>
      <c r="AE11" s="114"/>
      <c r="AF11" s="23"/>
    </row>
    <row r="12" spans="1:32" ht="29.25" customHeight="1">
      <c r="A12" s="23"/>
      <c r="B12" s="114"/>
      <c r="C12" s="23"/>
      <c r="D12" s="203" t="s">
        <v>6</v>
      </c>
      <c r="E12" s="203"/>
      <c r="F12" s="216" t="s">
        <v>81</v>
      </c>
      <c r="G12" s="216"/>
      <c r="H12" s="216"/>
      <c r="I12" s="216"/>
      <c r="J12" s="216"/>
      <c r="K12" s="216"/>
      <c r="L12" s="216"/>
      <c r="M12" s="45" t="s">
        <v>82</v>
      </c>
      <c r="N12" s="217" t="s">
        <v>128</v>
      </c>
      <c r="O12" s="217"/>
      <c r="P12" s="217"/>
      <c r="Q12" s="217"/>
      <c r="R12" s="217"/>
      <c r="S12" s="23"/>
      <c r="T12" s="204"/>
      <c r="U12" s="205"/>
      <c r="V12" s="205"/>
      <c r="W12" s="205"/>
      <c r="X12" s="205"/>
      <c r="Y12" s="205"/>
      <c r="Z12" s="205"/>
      <c r="AA12" s="205"/>
      <c r="AB12" s="205"/>
      <c r="AC12" s="206"/>
      <c r="AD12" s="12"/>
      <c r="AE12" s="114"/>
      <c r="AF12" s="23"/>
    </row>
    <row r="13" spans="1:32" ht="29.25" customHeight="1">
      <c r="A13" s="23"/>
      <c r="B13" s="114"/>
      <c r="C13" s="23"/>
      <c r="D13" s="74"/>
      <c r="E13" s="74"/>
      <c r="F13" s="10"/>
      <c r="G13" s="76"/>
      <c r="H13" s="76"/>
      <c r="I13" s="76"/>
      <c r="J13" s="76"/>
      <c r="K13" s="76"/>
      <c r="L13" s="76"/>
      <c r="M13" s="76"/>
      <c r="N13" s="76"/>
      <c r="O13" s="76"/>
      <c r="P13" s="76"/>
      <c r="Q13" s="76"/>
      <c r="R13" s="76"/>
      <c r="S13" s="23"/>
      <c r="T13" s="207"/>
      <c r="U13" s="208"/>
      <c r="V13" s="208"/>
      <c r="W13" s="208"/>
      <c r="X13" s="208"/>
      <c r="Y13" s="208"/>
      <c r="Z13" s="208"/>
      <c r="AA13" s="208"/>
      <c r="AB13" s="208"/>
      <c r="AC13" s="209"/>
      <c r="AD13" s="12"/>
      <c r="AE13" s="114"/>
      <c r="AF13" s="23"/>
    </row>
    <row r="14" spans="1:32" ht="29.25" customHeight="1">
      <c r="A14" s="23"/>
      <c r="B14" s="114"/>
      <c r="C14" s="23"/>
      <c r="D14" s="210" t="s">
        <v>8</v>
      </c>
      <c r="E14" s="210"/>
      <c r="F14" s="77"/>
      <c r="G14" s="78"/>
      <c r="H14" s="66" t="s">
        <v>83</v>
      </c>
      <c r="I14" s="78"/>
      <c r="J14" s="66" t="s">
        <v>84</v>
      </c>
      <c r="K14" s="75"/>
      <c r="L14" s="62" t="s">
        <v>82</v>
      </c>
      <c r="M14" s="78"/>
      <c r="N14" s="78"/>
      <c r="O14" s="66" t="s">
        <v>83</v>
      </c>
      <c r="P14" s="78"/>
      <c r="Q14" s="66" t="s">
        <v>84</v>
      </c>
      <c r="R14" s="75"/>
      <c r="S14" s="23"/>
      <c r="T14" s="191" t="s">
        <v>7</v>
      </c>
      <c r="U14" s="192"/>
      <c r="V14" s="192"/>
      <c r="W14" s="192"/>
      <c r="X14" s="195"/>
      <c r="Y14" s="195"/>
      <c r="Z14" s="195"/>
      <c r="AA14" s="195"/>
      <c r="AB14" s="195"/>
      <c r="AC14" s="196"/>
      <c r="AD14" s="44"/>
      <c r="AE14" s="114"/>
      <c r="AF14" s="23"/>
    </row>
    <row r="15" spans="1:32" ht="29.25" customHeight="1">
      <c r="A15" s="23"/>
      <c r="B15" s="114"/>
      <c r="C15" s="23"/>
      <c r="D15" s="74"/>
      <c r="E15" s="74"/>
      <c r="F15" s="13"/>
      <c r="G15" s="44"/>
      <c r="H15" s="44"/>
      <c r="I15" s="44"/>
      <c r="J15" s="44"/>
      <c r="K15" s="44"/>
      <c r="L15" s="44"/>
      <c r="M15" s="44"/>
      <c r="N15" s="44"/>
      <c r="O15" s="44"/>
      <c r="P15" s="44"/>
      <c r="Q15" s="44"/>
      <c r="R15" s="76"/>
      <c r="S15" s="23"/>
      <c r="T15" s="226"/>
      <c r="U15" s="227"/>
      <c r="V15" s="227"/>
      <c r="W15" s="227"/>
      <c r="X15" s="227"/>
      <c r="Y15" s="227"/>
      <c r="Z15" s="227"/>
      <c r="AA15" s="227"/>
      <c r="AB15" s="227"/>
      <c r="AC15" s="228"/>
      <c r="AD15" s="44"/>
      <c r="AE15" s="114"/>
      <c r="AF15" s="23"/>
    </row>
    <row r="16" spans="1:32" ht="24.75" customHeight="1">
      <c r="A16" s="23"/>
      <c r="B16" s="114"/>
      <c r="C16" s="23"/>
      <c r="D16" s="224" t="s">
        <v>9</v>
      </c>
      <c r="E16" s="224"/>
      <c r="F16" s="224"/>
      <c r="G16" s="232"/>
      <c r="H16" s="232"/>
      <c r="I16" s="232"/>
      <c r="J16" s="232"/>
      <c r="K16" s="232"/>
      <c r="L16" s="232"/>
      <c r="M16" s="232"/>
      <c r="N16" s="232"/>
      <c r="O16" s="232"/>
      <c r="P16" s="232"/>
      <c r="Q16" s="232"/>
      <c r="R16" s="232"/>
      <c r="S16" s="23"/>
      <c r="T16" s="226"/>
      <c r="U16" s="227"/>
      <c r="V16" s="227"/>
      <c r="W16" s="227"/>
      <c r="X16" s="227"/>
      <c r="Y16" s="227"/>
      <c r="Z16" s="227"/>
      <c r="AA16" s="227"/>
      <c r="AB16" s="227"/>
      <c r="AC16" s="228"/>
      <c r="AD16" s="44"/>
      <c r="AE16" s="114"/>
      <c r="AF16" s="23"/>
    </row>
    <row r="17" spans="1:32" ht="24" customHeight="1">
      <c r="A17" s="23"/>
      <c r="B17" s="114"/>
      <c r="C17" s="23"/>
      <c r="D17" s="15" t="s">
        <v>10</v>
      </c>
      <c r="E17" s="15"/>
      <c r="F17" s="233"/>
      <c r="G17" s="233"/>
      <c r="H17" s="233"/>
      <c r="I17" s="233"/>
      <c r="J17" s="233"/>
      <c r="K17" s="225" t="s">
        <v>11</v>
      </c>
      <c r="L17" s="225"/>
      <c r="M17" s="234"/>
      <c r="N17" s="234"/>
      <c r="O17" s="234"/>
      <c r="P17" s="234"/>
      <c r="Q17" s="234"/>
      <c r="R17" s="234"/>
      <c r="S17" s="23"/>
      <c r="T17" s="229"/>
      <c r="U17" s="230"/>
      <c r="V17" s="230"/>
      <c r="W17" s="230"/>
      <c r="X17" s="230"/>
      <c r="Y17" s="230"/>
      <c r="Z17" s="230"/>
      <c r="AA17" s="230"/>
      <c r="AB17" s="230"/>
      <c r="AC17" s="231"/>
      <c r="AD17" s="44"/>
      <c r="AE17" s="114"/>
      <c r="AF17" s="23"/>
    </row>
    <row r="18" spans="1:32" ht="8.25" customHeight="1">
      <c r="A18" s="23"/>
      <c r="B18" s="114"/>
      <c r="C18" s="23"/>
      <c r="D18" s="4"/>
      <c r="E18" s="4"/>
      <c r="F18" s="4"/>
      <c r="G18" s="4"/>
      <c r="H18" s="4"/>
      <c r="I18" s="4"/>
      <c r="J18" s="4"/>
      <c r="K18" s="4"/>
      <c r="L18" s="4"/>
      <c r="M18" s="4"/>
      <c r="N18" s="4"/>
      <c r="O18" s="23"/>
      <c r="P18" s="23"/>
      <c r="Q18" s="23"/>
      <c r="R18" s="23"/>
      <c r="S18" s="23"/>
      <c r="T18" s="23"/>
      <c r="U18" s="23"/>
      <c r="V18" s="23"/>
      <c r="W18" s="23"/>
      <c r="X18" s="23"/>
      <c r="Y18" s="23"/>
      <c r="Z18" s="23"/>
      <c r="AA18" s="23"/>
      <c r="AB18" s="23"/>
      <c r="AC18" s="23"/>
      <c r="AD18" s="23"/>
      <c r="AE18" s="114"/>
      <c r="AF18" s="23"/>
    </row>
    <row r="19" spans="1:32" s="16" customFormat="1" ht="18" customHeight="1">
      <c r="A19" s="26"/>
      <c r="B19" s="115"/>
      <c r="C19" s="26"/>
      <c r="D19" s="218" t="s">
        <v>12</v>
      </c>
      <c r="E19" s="220"/>
      <c r="F19" s="220"/>
      <c r="G19" s="220"/>
      <c r="H19" s="219"/>
      <c r="I19" s="218" t="s">
        <v>13</v>
      </c>
      <c r="J19" s="220"/>
      <c r="K19" s="220"/>
      <c r="L19" s="220"/>
      <c r="M19" s="220"/>
      <c r="N19" s="220"/>
      <c r="O19" s="220"/>
      <c r="P19" s="220"/>
      <c r="Q19" s="220"/>
      <c r="R19" s="220"/>
      <c r="S19" s="220"/>
      <c r="T19" s="220"/>
      <c r="U19" s="219"/>
      <c r="V19" s="221" t="s">
        <v>14</v>
      </c>
      <c r="W19" s="221"/>
      <c r="X19" s="218" t="s">
        <v>15</v>
      </c>
      <c r="Y19" s="219"/>
      <c r="Z19" s="222" t="s">
        <v>17</v>
      </c>
      <c r="AA19" s="223"/>
      <c r="AB19" s="218" t="s">
        <v>18</v>
      </c>
      <c r="AC19" s="219"/>
      <c r="AD19" s="37"/>
      <c r="AE19" s="115"/>
      <c r="AF19" s="26"/>
    </row>
    <row r="20" spans="1:32" ht="21" customHeight="1">
      <c r="A20" s="23"/>
      <c r="B20" s="114"/>
      <c r="C20" s="23"/>
      <c r="D20" s="185"/>
      <c r="E20" s="186"/>
      <c r="F20" s="186"/>
      <c r="G20" s="186"/>
      <c r="H20" s="187"/>
      <c r="I20" s="176"/>
      <c r="J20" s="177"/>
      <c r="K20" s="177"/>
      <c r="L20" s="177"/>
      <c r="M20" s="177"/>
      <c r="N20" s="177"/>
      <c r="O20" s="177"/>
      <c r="P20" s="177"/>
      <c r="Q20" s="177"/>
      <c r="R20" s="177"/>
      <c r="S20" s="177"/>
      <c r="T20" s="177"/>
      <c r="U20" s="178"/>
      <c r="V20" s="193"/>
      <c r="W20" s="194"/>
      <c r="X20" s="181"/>
      <c r="Y20" s="182"/>
      <c r="Z20" s="183"/>
      <c r="AA20" s="184"/>
      <c r="AB20" s="179"/>
      <c r="AC20" s="180"/>
      <c r="AD20" s="38"/>
      <c r="AE20" s="114"/>
      <c r="AF20" s="23"/>
    </row>
    <row r="21" spans="1:32" ht="21" customHeight="1">
      <c r="A21" s="23"/>
      <c r="B21" s="114"/>
      <c r="C21" s="23"/>
      <c r="D21" s="185"/>
      <c r="E21" s="186"/>
      <c r="F21" s="186"/>
      <c r="G21" s="186"/>
      <c r="H21" s="187"/>
      <c r="I21" s="176"/>
      <c r="J21" s="177"/>
      <c r="K21" s="177"/>
      <c r="L21" s="177"/>
      <c r="M21" s="177"/>
      <c r="N21" s="177"/>
      <c r="O21" s="177"/>
      <c r="P21" s="177"/>
      <c r="Q21" s="177"/>
      <c r="R21" s="177"/>
      <c r="S21" s="177"/>
      <c r="T21" s="177"/>
      <c r="U21" s="178"/>
      <c r="V21" s="193"/>
      <c r="W21" s="194"/>
      <c r="X21" s="181"/>
      <c r="Y21" s="182"/>
      <c r="Z21" s="183"/>
      <c r="AA21" s="184"/>
      <c r="AB21" s="179"/>
      <c r="AC21" s="180"/>
      <c r="AD21" s="38"/>
      <c r="AE21" s="114"/>
      <c r="AF21" s="23"/>
    </row>
    <row r="22" spans="1:32" ht="21" customHeight="1">
      <c r="A22" s="23"/>
      <c r="B22" s="114"/>
      <c r="C22" s="23"/>
      <c r="D22" s="185"/>
      <c r="E22" s="186"/>
      <c r="F22" s="186"/>
      <c r="G22" s="186"/>
      <c r="H22" s="187"/>
      <c r="I22" s="176"/>
      <c r="J22" s="177"/>
      <c r="K22" s="177"/>
      <c r="L22" s="177"/>
      <c r="M22" s="177"/>
      <c r="N22" s="177"/>
      <c r="O22" s="177"/>
      <c r="P22" s="177"/>
      <c r="Q22" s="177"/>
      <c r="R22" s="177"/>
      <c r="S22" s="177"/>
      <c r="T22" s="177"/>
      <c r="U22" s="178"/>
      <c r="V22" s="193"/>
      <c r="W22" s="194"/>
      <c r="X22" s="181"/>
      <c r="Y22" s="182"/>
      <c r="Z22" s="183"/>
      <c r="AA22" s="184"/>
      <c r="AB22" s="179"/>
      <c r="AC22" s="180"/>
      <c r="AD22" s="38"/>
      <c r="AE22" s="114"/>
      <c r="AF22" s="23"/>
    </row>
    <row r="23" spans="1:32" ht="21" customHeight="1">
      <c r="A23" s="23"/>
      <c r="B23" s="114"/>
      <c r="C23" s="23"/>
      <c r="D23" s="185"/>
      <c r="E23" s="186"/>
      <c r="F23" s="186"/>
      <c r="G23" s="186"/>
      <c r="H23" s="187"/>
      <c r="I23" s="176"/>
      <c r="J23" s="177"/>
      <c r="K23" s="177"/>
      <c r="L23" s="177"/>
      <c r="M23" s="177"/>
      <c r="N23" s="177"/>
      <c r="O23" s="177"/>
      <c r="P23" s="177"/>
      <c r="Q23" s="177"/>
      <c r="R23" s="177"/>
      <c r="S23" s="177"/>
      <c r="T23" s="177"/>
      <c r="U23" s="178"/>
      <c r="V23" s="193"/>
      <c r="W23" s="194"/>
      <c r="X23" s="181"/>
      <c r="Y23" s="182"/>
      <c r="Z23" s="183"/>
      <c r="AA23" s="184"/>
      <c r="AB23" s="179"/>
      <c r="AC23" s="180"/>
      <c r="AD23" s="38"/>
      <c r="AE23" s="114"/>
      <c r="AF23" s="23"/>
    </row>
    <row r="24" spans="1:32" ht="21" customHeight="1">
      <c r="A24" s="23"/>
      <c r="B24" s="114"/>
      <c r="C24" s="23"/>
      <c r="D24" s="185"/>
      <c r="E24" s="186"/>
      <c r="F24" s="186"/>
      <c r="G24" s="186"/>
      <c r="H24" s="187"/>
      <c r="I24" s="176"/>
      <c r="J24" s="177"/>
      <c r="K24" s="177"/>
      <c r="L24" s="177"/>
      <c r="M24" s="177"/>
      <c r="N24" s="177"/>
      <c r="O24" s="177"/>
      <c r="P24" s="177"/>
      <c r="Q24" s="177"/>
      <c r="R24" s="177"/>
      <c r="S24" s="177"/>
      <c r="T24" s="177"/>
      <c r="U24" s="178"/>
      <c r="V24" s="193"/>
      <c r="W24" s="194"/>
      <c r="X24" s="181"/>
      <c r="Y24" s="182"/>
      <c r="Z24" s="183"/>
      <c r="AA24" s="184"/>
      <c r="AB24" s="179"/>
      <c r="AC24" s="180"/>
      <c r="AD24" s="38"/>
      <c r="AE24" s="114"/>
      <c r="AF24" s="23"/>
    </row>
    <row r="25" spans="1:32" ht="21" customHeight="1">
      <c r="A25" s="23"/>
      <c r="B25" s="114"/>
      <c r="C25" s="23"/>
      <c r="D25" s="185"/>
      <c r="E25" s="186"/>
      <c r="F25" s="186"/>
      <c r="G25" s="186"/>
      <c r="H25" s="187"/>
      <c r="I25" s="176"/>
      <c r="J25" s="177"/>
      <c r="K25" s="177"/>
      <c r="L25" s="177"/>
      <c r="M25" s="177"/>
      <c r="N25" s="177"/>
      <c r="O25" s="177"/>
      <c r="P25" s="177"/>
      <c r="Q25" s="177"/>
      <c r="R25" s="177"/>
      <c r="S25" s="177"/>
      <c r="T25" s="177"/>
      <c r="U25" s="178"/>
      <c r="V25" s="193"/>
      <c r="W25" s="194"/>
      <c r="X25" s="181"/>
      <c r="Y25" s="182"/>
      <c r="Z25" s="183"/>
      <c r="AA25" s="184"/>
      <c r="AB25" s="179"/>
      <c r="AC25" s="180"/>
      <c r="AD25" s="23"/>
      <c r="AE25" s="114"/>
      <c r="AF25" s="23"/>
    </row>
    <row r="26" spans="1:32" ht="21" customHeight="1">
      <c r="A26" s="23"/>
      <c r="B26" s="114"/>
      <c r="C26" s="23"/>
      <c r="D26" s="185"/>
      <c r="E26" s="186"/>
      <c r="F26" s="186"/>
      <c r="G26" s="186"/>
      <c r="H26" s="187"/>
      <c r="I26" s="176"/>
      <c r="J26" s="177"/>
      <c r="K26" s="177"/>
      <c r="L26" s="177"/>
      <c r="M26" s="177"/>
      <c r="N26" s="177"/>
      <c r="O26" s="177"/>
      <c r="P26" s="177"/>
      <c r="Q26" s="177"/>
      <c r="R26" s="177"/>
      <c r="S26" s="177"/>
      <c r="T26" s="177"/>
      <c r="U26" s="178"/>
      <c r="V26" s="193"/>
      <c r="W26" s="194"/>
      <c r="X26" s="181"/>
      <c r="Y26" s="182"/>
      <c r="Z26" s="183"/>
      <c r="AA26" s="184"/>
      <c r="AB26" s="179"/>
      <c r="AC26" s="180"/>
      <c r="AD26" s="23"/>
      <c r="AE26" s="114"/>
      <c r="AF26" s="23"/>
    </row>
    <row r="27" spans="1:32" ht="21" customHeight="1">
      <c r="A27" s="23"/>
      <c r="B27" s="114"/>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14"/>
      <c r="AF27" s="23"/>
    </row>
    <row r="28" spans="1:32" s="18" customFormat="1" ht="13.5" customHeight="1">
      <c r="A28" s="24"/>
      <c r="B28" s="116"/>
      <c r="C28" s="24"/>
      <c r="D28" s="88"/>
      <c r="E28" s="89"/>
      <c r="F28" s="89"/>
      <c r="G28" s="89"/>
      <c r="H28" s="90"/>
      <c r="I28" s="89"/>
      <c r="J28" s="89"/>
      <c r="K28" s="89"/>
      <c r="L28" s="89"/>
      <c r="M28" s="89"/>
      <c r="N28" s="89"/>
      <c r="O28" s="89"/>
      <c r="P28" s="89"/>
      <c r="Q28" s="89"/>
      <c r="R28" s="89"/>
      <c r="S28" s="89"/>
      <c r="T28" s="89"/>
      <c r="U28" s="89"/>
      <c r="V28" s="89"/>
      <c r="W28" s="89"/>
      <c r="X28" s="89"/>
      <c r="Y28" s="89"/>
      <c r="Z28" s="89"/>
      <c r="AA28" s="89"/>
      <c r="AB28" s="89"/>
      <c r="AC28" s="91"/>
      <c r="AD28" s="24"/>
      <c r="AE28" s="116"/>
      <c r="AF28" s="24"/>
    </row>
    <row r="29" spans="1:32" s="18" customFormat="1" ht="13.5" customHeight="1">
      <c r="A29" s="24"/>
      <c r="B29" s="116"/>
      <c r="C29" s="24"/>
      <c r="D29" s="92"/>
      <c r="E29" s="93"/>
      <c r="F29" s="93"/>
      <c r="G29" s="93"/>
      <c r="H29" s="93"/>
      <c r="I29" s="94"/>
      <c r="J29" s="94"/>
      <c r="K29" s="94"/>
      <c r="L29" s="94"/>
      <c r="M29" s="94"/>
      <c r="N29" s="94"/>
      <c r="O29" s="94"/>
      <c r="P29" s="94"/>
      <c r="Q29" s="94"/>
      <c r="R29" s="94"/>
      <c r="S29" s="94"/>
      <c r="T29" s="94"/>
      <c r="U29" s="94"/>
      <c r="V29" s="94"/>
      <c r="W29" s="94"/>
      <c r="X29" s="94"/>
      <c r="Y29" s="94"/>
      <c r="Z29" s="94"/>
      <c r="AA29" s="94"/>
      <c r="AB29" s="94"/>
      <c r="AC29" s="95"/>
      <c r="AD29" s="24"/>
      <c r="AE29" s="116"/>
      <c r="AF29" s="24"/>
    </row>
    <row r="30" spans="1:32" s="18" customFormat="1" ht="13.5" customHeight="1">
      <c r="A30" s="24"/>
      <c r="B30" s="116"/>
      <c r="C30" s="24"/>
      <c r="D30" s="96"/>
      <c r="E30" s="93"/>
      <c r="F30" s="93"/>
      <c r="G30" s="94"/>
      <c r="H30" s="93"/>
      <c r="I30" s="94"/>
      <c r="J30" s="94"/>
      <c r="K30" s="94"/>
      <c r="L30" s="94"/>
      <c r="M30" s="94"/>
      <c r="N30" s="94"/>
      <c r="O30" s="94"/>
      <c r="P30" s="94"/>
      <c r="Q30" s="94"/>
      <c r="R30" s="94"/>
      <c r="S30" s="94"/>
      <c r="T30" s="94"/>
      <c r="U30" s="94"/>
      <c r="V30" s="94"/>
      <c r="W30" s="94"/>
      <c r="X30" s="94"/>
      <c r="Y30" s="94"/>
      <c r="Z30" s="94"/>
      <c r="AA30" s="94"/>
      <c r="AB30" s="94"/>
      <c r="AC30" s="95"/>
      <c r="AD30" s="24"/>
      <c r="AE30" s="116"/>
      <c r="AF30" s="24"/>
    </row>
    <row r="31" spans="1:32" s="18" customFormat="1" ht="13.5" customHeight="1">
      <c r="A31" s="24"/>
      <c r="B31" s="116"/>
      <c r="C31" s="24"/>
      <c r="D31" s="92"/>
      <c r="E31" s="93"/>
      <c r="F31" s="93"/>
      <c r="G31" s="93"/>
      <c r="H31" s="93"/>
      <c r="I31" s="94"/>
      <c r="J31" s="94"/>
      <c r="K31" s="94"/>
      <c r="L31" s="94"/>
      <c r="M31" s="94"/>
      <c r="N31" s="94"/>
      <c r="O31" s="94"/>
      <c r="P31" s="94"/>
      <c r="Q31" s="94"/>
      <c r="R31" s="94"/>
      <c r="S31" s="94"/>
      <c r="T31" s="94"/>
      <c r="U31" s="94"/>
      <c r="V31" s="94"/>
      <c r="W31" s="94"/>
      <c r="X31" s="94"/>
      <c r="Y31" s="94"/>
      <c r="Z31" s="94"/>
      <c r="AA31" s="94"/>
      <c r="AB31" s="94"/>
      <c r="AC31" s="95"/>
      <c r="AD31" s="24"/>
      <c r="AE31" s="116"/>
      <c r="AF31" s="24"/>
    </row>
    <row r="32" spans="1:32" s="18" customFormat="1" ht="13.5" customHeight="1">
      <c r="A32" s="24"/>
      <c r="B32" s="116"/>
      <c r="C32" s="24"/>
      <c r="D32" s="92"/>
      <c r="E32" s="93"/>
      <c r="F32" s="93"/>
      <c r="G32" s="93"/>
      <c r="H32" s="93"/>
      <c r="I32" s="94"/>
      <c r="J32" s="94"/>
      <c r="K32" s="94"/>
      <c r="L32" s="94"/>
      <c r="M32" s="94"/>
      <c r="N32" s="94"/>
      <c r="O32" s="94"/>
      <c r="P32" s="94"/>
      <c r="Q32" s="94"/>
      <c r="R32" s="94"/>
      <c r="S32" s="94"/>
      <c r="T32" s="94"/>
      <c r="U32" s="94"/>
      <c r="V32" s="94"/>
      <c r="W32" s="94"/>
      <c r="X32" s="94"/>
      <c r="Y32" s="94"/>
      <c r="Z32" s="94"/>
      <c r="AA32" s="94"/>
      <c r="AB32" s="94"/>
      <c r="AC32" s="95"/>
      <c r="AD32" s="24"/>
      <c r="AE32" s="116"/>
      <c r="AF32" s="24"/>
    </row>
    <row r="33" spans="1:32" s="18" customFormat="1" ht="13.5" customHeight="1">
      <c r="A33" s="24"/>
      <c r="B33" s="116"/>
      <c r="C33" s="24"/>
      <c r="D33" s="92"/>
      <c r="E33" s="93"/>
      <c r="F33" s="93"/>
      <c r="G33" s="93"/>
      <c r="H33" s="93"/>
      <c r="I33" s="94"/>
      <c r="J33" s="94"/>
      <c r="K33" s="94"/>
      <c r="L33" s="94"/>
      <c r="M33" s="94"/>
      <c r="N33" s="94"/>
      <c r="O33" s="94"/>
      <c r="P33" s="94"/>
      <c r="Q33" s="94"/>
      <c r="R33" s="94"/>
      <c r="S33" s="94"/>
      <c r="T33" s="94"/>
      <c r="U33" s="94"/>
      <c r="V33" s="94"/>
      <c r="W33" s="94"/>
      <c r="X33" s="94"/>
      <c r="Y33" s="94"/>
      <c r="Z33" s="94"/>
      <c r="AA33" s="94"/>
      <c r="AB33" s="94"/>
      <c r="AC33" s="95"/>
      <c r="AD33" s="24"/>
      <c r="AE33" s="116"/>
      <c r="AF33" s="24"/>
    </row>
    <row r="34" spans="1:32" s="18" customFormat="1" ht="13.5" customHeight="1">
      <c r="A34" s="24"/>
      <c r="B34" s="116"/>
      <c r="C34" s="24"/>
      <c r="D34" s="96"/>
      <c r="E34" s="93"/>
      <c r="F34" s="93"/>
      <c r="G34" s="94"/>
      <c r="H34" s="93"/>
      <c r="I34" s="94"/>
      <c r="J34" s="94"/>
      <c r="K34" s="94"/>
      <c r="L34" s="94"/>
      <c r="M34" s="94"/>
      <c r="N34" s="94"/>
      <c r="O34" s="94"/>
      <c r="P34" s="94"/>
      <c r="Q34" s="94"/>
      <c r="R34" s="94"/>
      <c r="S34" s="94"/>
      <c r="T34" s="94"/>
      <c r="U34" s="94"/>
      <c r="V34" s="94"/>
      <c r="W34" s="94"/>
      <c r="X34" s="94"/>
      <c r="Y34" s="94"/>
      <c r="Z34" s="94"/>
      <c r="AA34" s="94"/>
      <c r="AB34" s="94"/>
      <c r="AC34" s="95"/>
      <c r="AD34" s="24"/>
      <c r="AE34" s="116"/>
      <c r="AF34" s="24"/>
    </row>
    <row r="35" spans="1:32" s="18" customFormat="1" ht="13.5" customHeight="1">
      <c r="A35" s="24"/>
      <c r="B35" s="116"/>
      <c r="C35" s="24"/>
      <c r="D35" s="92"/>
      <c r="E35" s="93"/>
      <c r="F35" s="93"/>
      <c r="G35" s="93"/>
      <c r="H35" s="93"/>
      <c r="I35" s="94"/>
      <c r="J35" s="94"/>
      <c r="K35" s="94"/>
      <c r="L35" s="94"/>
      <c r="M35" s="94"/>
      <c r="N35" s="94"/>
      <c r="O35" s="94"/>
      <c r="P35" s="94"/>
      <c r="Q35" s="94"/>
      <c r="R35" s="94"/>
      <c r="S35" s="94"/>
      <c r="T35" s="94"/>
      <c r="U35" s="94"/>
      <c r="V35" s="94"/>
      <c r="W35" s="94"/>
      <c r="X35" s="94"/>
      <c r="Y35" s="94"/>
      <c r="Z35" s="94"/>
      <c r="AA35" s="94"/>
      <c r="AB35" s="94"/>
      <c r="AC35" s="95"/>
      <c r="AD35" s="24"/>
      <c r="AE35" s="116"/>
      <c r="AF35" s="24"/>
    </row>
    <row r="36" spans="1:32" s="18" customFormat="1" ht="13.5" customHeight="1">
      <c r="A36" s="24"/>
      <c r="B36" s="116"/>
      <c r="C36" s="24"/>
      <c r="D36" s="97"/>
      <c r="E36" s="98"/>
      <c r="F36" s="98"/>
      <c r="G36" s="94"/>
      <c r="H36" s="93"/>
      <c r="I36" s="94"/>
      <c r="J36" s="94"/>
      <c r="K36" s="94"/>
      <c r="L36" s="94"/>
      <c r="M36" s="94"/>
      <c r="N36" s="94"/>
      <c r="O36" s="94"/>
      <c r="P36" s="94"/>
      <c r="Q36" s="94"/>
      <c r="R36" s="94"/>
      <c r="S36" s="94"/>
      <c r="T36" s="94"/>
      <c r="U36" s="94"/>
      <c r="V36" s="94"/>
      <c r="W36" s="94"/>
      <c r="X36" s="94"/>
      <c r="Y36" s="94"/>
      <c r="Z36" s="94"/>
      <c r="AA36" s="94"/>
      <c r="AB36" s="94"/>
      <c r="AC36" s="95"/>
      <c r="AD36" s="24"/>
      <c r="AE36" s="116"/>
      <c r="AF36" s="24"/>
    </row>
    <row r="37" spans="1:32" s="18" customFormat="1" ht="13.5" customHeight="1">
      <c r="A37" s="24"/>
      <c r="B37" s="116"/>
      <c r="C37" s="24"/>
      <c r="D37" s="99"/>
      <c r="E37" s="98"/>
      <c r="F37" s="98"/>
      <c r="G37" s="93"/>
      <c r="H37" s="93"/>
      <c r="I37" s="94"/>
      <c r="J37" s="94"/>
      <c r="K37" s="94"/>
      <c r="L37" s="94"/>
      <c r="M37" s="94"/>
      <c r="N37" s="94"/>
      <c r="O37" s="94"/>
      <c r="P37" s="94"/>
      <c r="Q37" s="94"/>
      <c r="R37" s="94"/>
      <c r="S37" s="94"/>
      <c r="T37" s="94"/>
      <c r="U37" s="94"/>
      <c r="V37" s="94"/>
      <c r="W37" s="94"/>
      <c r="X37" s="94"/>
      <c r="Y37" s="94"/>
      <c r="Z37" s="94"/>
      <c r="AA37" s="94"/>
      <c r="AB37" s="94"/>
      <c r="AC37" s="95"/>
      <c r="AD37" s="24"/>
      <c r="AE37" s="116"/>
      <c r="AF37" s="24"/>
    </row>
    <row r="38" spans="1:32" s="18" customFormat="1" ht="13.5" customHeight="1">
      <c r="A38" s="24"/>
      <c r="B38" s="116"/>
      <c r="C38" s="24"/>
      <c r="D38" s="99"/>
      <c r="E38" s="98"/>
      <c r="F38" s="98"/>
      <c r="G38" s="93"/>
      <c r="H38" s="93"/>
      <c r="I38" s="94"/>
      <c r="J38" s="94"/>
      <c r="K38" s="94"/>
      <c r="L38" s="94"/>
      <c r="M38" s="94"/>
      <c r="N38" s="94"/>
      <c r="O38" s="94"/>
      <c r="P38" s="94"/>
      <c r="Q38" s="94"/>
      <c r="R38" s="94"/>
      <c r="S38" s="94"/>
      <c r="T38" s="94"/>
      <c r="U38" s="94"/>
      <c r="V38" s="94"/>
      <c r="W38" s="94"/>
      <c r="X38" s="94"/>
      <c r="Y38" s="94"/>
      <c r="Z38" s="94"/>
      <c r="AA38" s="94"/>
      <c r="AB38" s="94"/>
      <c r="AC38" s="95"/>
      <c r="AD38" s="24"/>
      <c r="AE38" s="116"/>
      <c r="AF38" s="24"/>
    </row>
    <row r="39" spans="1:32" s="18" customFormat="1" ht="13.5" customHeight="1">
      <c r="A39" s="24"/>
      <c r="B39" s="116"/>
      <c r="C39" s="24"/>
      <c r="D39" s="99"/>
      <c r="E39" s="98"/>
      <c r="F39" s="98"/>
      <c r="G39" s="93"/>
      <c r="H39" s="93"/>
      <c r="I39" s="94"/>
      <c r="J39" s="94"/>
      <c r="K39" s="94"/>
      <c r="L39" s="94"/>
      <c r="M39" s="94"/>
      <c r="N39" s="94"/>
      <c r="O39" s="94"/>
      <c r="P39" s="94"/>
      <c r="Q39" s="94"/>
      <c r="R39" s="94"/>
      <c r="S39" s="94"/>
      <c r="T39" s="94"/>
      <c r="U39" s="94"/>
      <c r="V39" s="94"/>
      <c r="W39" s="94"/>
      <c r="X39" s="94"/>
      <c r="Y39" s="94"/>
      <c r="Z39" s="94"/>
      <c r="AA39" s="94"/>
      <c r="AB39" s="94"/>
      <c r="AC39" s="95"/>
      <c r="AD39" s="24"/>
      <c r="AE39" s="116"/>
      <c r="AF39" s="24"/>
    </row>
    <row r="40" spans="1:32" s="18" customFormat="1" ht="13.5" customHeight="1">
      <c r="A40" s="24"/>
      <c r="B40" s="116"/>
      <c r="C40" s="24"/>
      <c r="D40" s="96"/>
      <c r="E40" s="93"/>
      <c r="F40" s="93"/>
      <c r="G40" s="94"/>
      <c r="H40" s="93"/>
      <c r="I40" s="94"/>
      <c r="J40" s="94"/>
      <c r="K40" s="94"/>
      <c r="L40" s="94"/>
      <c r="M40" s="94"/>
      <c r="N40" s="94"/>
      <c r="O40" s="94"/>
      <c r="P40" s="94"/>
      <c r="Q40" s="94"/>
      <c r="R40" s="94"/>
      <c r="S40" s="94"/>
      <c r="T40" s="94"/>
      <c r="U40" s="94"/>
      <c r="V40" s="94"/>
      <c r="W40" s="94"/>
      <c r="X40" s="94"/>
      <c r="Y40" s="94"/>
      <c r="Z40" s="94"/>
      <c r="AA40" s="94"/>
      <c r="AB40" s="94"/>
      <c r="AC40" s="95"/>
      <c r="AD40" s="24"/>
      <c r="AE40" s="116"/>
      <c r="AF40" s="24"/>
    </row>
    <row r="41" spans="1:32" s="18" customFormat="1" ht="13.5" customHeight="1">
      <c r="A41" s="24"/>
      <c r="B41" s="116"/>
      <c r="C41" s="24"/>
      <c r="D41" s="92"/>
      <c r="E41" s="93"/>
      <c r="F41" s="93"/>
      <c r="G41" s="93"/>
      <c r="H41" s="93"/>
      <c r="I41" s="94"/>
      <c r="J41" s="94"/>
      <c r="K41" s="94"/>
      <c r="L41" s="94"/>
      <c r="M41" s="94"/>
      <c r="N41" s="94"/>
      <c r="O41" s="94"/>
      <c r="P41" s="94"/>
      <c r="Q41" s="94"/>
      <c r="R41" s="94"/>
      <c r="S41" s="94"/>
      <c r="T41" s="94"/>
      <c r="U41" s="94"/>
      <c r="V41" s="94"/>
      <c r="W41" s="94"/>
      <c r="X41" s="94"/>
      <c r="Y41" s="94"/>
      <c r="Z41" s="94"/>
      <c r="AA41" s="94"/>
      <c r="AB41" s="94"/>
      <c r="AC41" s="95"/>
      <c r="AD41" s="24"/>
      <c r="AE41" s="116"/>
      <c r="AF41" s="24"/>
    </row>
    <row r="42" spans="1:32" s="18" customFormat="1" ht="13.5" customHeight="1">
      <c r="A42" s="24"/>
      <c r="B42" s="116"/>
      <c r="C42" s="24"/>
      <c r="D42" s="96"/>
      <c r="E42" s="93"/>
      <c r="F42" s="93"/>
      <c r="G42" s="94"/>
      <c r="H42" s="93"/>
      <c r="I42" s="94"/>
      <c r="J42" s="94"/>
      <c r="K42" s="94"/>
      <c r="L42" s="94"/>
      <c r="M42" s="94"/>
      <c r="N42" s="94"/>
      <c r="O42" s="94"/>
      <c r="P42" s="94"/>
      <c r="Q42" s="94"/>
      <c r="R42" s="94"/>
      <c r="S42" s="94"/>
      <c r="T42" s="94"/>
      <c r="U42" s="94"/>
      <c r="V42" s="94"/>
      <c r="W42" s="94"/>
      <c r="X42" s="94"/>
      <c r="Y42" s="94"/>
      <c r="Z42" s="94"/>
      <c r="AA42" s="94"/>
      <c r="AB42" s="94"/>
      <c r="AC42" s="95"/>
      <c r="AD42" s="24"/>
      <c r="AE42" s="116"/>
      <c r="AF42" s="24"/>
    </row>
    <row r="43" spans="1:32" s="18" customFormat="1" ht="13.5" customHeight="1">
      <c r="A43" s="24"/>
      <c r="B43" s="116"/>
      <c r="C43" s="24"/>
      <c r="D43" s="92"/>
      <c r="E43" s="93"/>
      <c r="F43" s="93"/>
      <c r="G43" s="93"/>
      <c r="H43" s="93"/>
      <c r="I43" s="94"/>
      <c r="J43" s="94"/>
      <c r="K43" s="94"/>
      <c r="L43" s="94"/>
      <c r="M43" s="94"/>
      <c r="N43" s="94"/>
      <c r="O43" s="94"/>
      <c r="P43" s="94"/>
      <c r="Q43" s="94"/>
      <c r="R43" s="94"/>
      <c r="S43" s="94"/>
      <c r="T43" s="94"/>
      <c r="U43" s="94"/>
      <c r="V43" s="94"/>
      <c r="W43" s="94"/>
      <c r="X43" s="94"/>
      <c r="Y43" s="94"/>
      <c r="Z43" s="94"/>
      <c r="AA43" s="94"/>
      <c r="AB43" s="94"/>
      <c r="AC43" s="95"/>
      <c r="AD43" s="24"/>
      <c r="AE43" s="116"/>
      <c r="AF43" s="24"/>
    </row>
    <row r="44" spans="1:32" s="18" customFormat="1" ht="13.5" customHeight="1">
      <c r="A44" s="24"/>
      <c r="B44" s="116"/>
      <c r="C44" s="24"/>
      <c r="D44" s="92"/>
      <c r="E44" s="93"/>
      <c r="F44" s="93"/>
      <c r="G44" s="93"/>
      <c r="H44" s="93"/>
      <c r="I44" s="94"/>
      <c r="J44" s="94"/>
      <c r="K44" s="94"/>
      <c r="L44" s="94"/>
      <c r="M44" s="94"/>
      <c r="N44" s="94"/>
      <c r="O44" s="94"/>
      <c r="P44" s="94"/>
      <c r="Q44" s="94"/>
      <c r="R44" s="94"/>
      <c r="S44" s="94"/>
      <c r="T44" s="94"/>
      <c r="U44" s="94"/>
      <c r="V44" s="94"/>
      <c r="W44" s="94"/>
      <c r="X44" s="94"/>
      <c r="Y44" s="94"/>
      <c r="Z44" s="94"/>
      <c r="AA44" s="94"/>
      <c r="AB44" s="94"/>
      <c r="AC44" s="95"/>
      <c r="AD44" s="24"/>
      <c r="AE44" s="116"/>
      <c r="AF44" s="24"/>
    </row>
    <row r="45" spans="1:32" s="18" customFormat="1" ht="13.5" customHeight="1">
      <c r="A45" s="24"/>
      <c r="B45" s="116"/>
      <c r="C45" s="24"/>
      <c r="D45" s="92"/>
      <c r="E45" s="93"/>
      <c r="F45" s="93"/>
      <c r="G45" s="93"/>
      <c r="H45" s="93"/>
      <c r="I45" s="94"/>
      <c r="J45" s="94"/>
      <c r="K45" s="94"/>
      <c r="L45" s="94"/>
      <c r="M45" s="94"/>
      <c r="N45" s="94"/>
      <c r="O45" s="94"/>
      <c r="P45" s="94"/>
      <c r="Q45" s="94"/>
      <c r="R45" s="94"/>
      <c r="S45" s="94"/>
      <c r="T45" s="94"/>
      <c r="U45" s="94"/>
      <c r="V45" s="94"/>
      <c r="W45" s="94"/>
      <c r="X45" s="94"/>
      <c r="Y45" s="94"/>
      <c r="Z45" s="94"/>
      <c r="AA45" s="94"/>
      <c r="AB45" s="94"/>
      <c r="AC45" s="95"/>
      <c r="AD45" s="24"/>
      <c r="AE45" s="116"/>
      <c r="AF45" s="24"/>
    </row>
    <row r="46" spans="1:32" s="18" customFormat="1" ht="13.5" customHeight="1">
      <c r="A46" s="24"/>
      <c r="B46" s="116"/>
      <c r="C46" s="24"/>
      <c r="D46" s="96"/>
      <c r="E46" s="93"/>
      <c r="F46" s="93"/>
      <c r="G46" s="94"/>
      <c r="H46" s="93"/>
      <c r="I46" s="94"/>
      <c r="J46" s="94"/>
      <c r="K46" s="94"/>
      <c r="L46" s="94"/>
      <c r="M46" s="94"/>
      <c r="N46" s="94"/>
      <c r="O46" s="94"/>
      <c r="P46" s="94"/>
      <c r="Q46" s="94"/>
      <c r="R46" s="94"/>
      <c r="S46" s="94"/>
      <c r="T46" s="94"/>
      <c r="U46" s="94"/>
      <c r="V46" s="94"/>
      <c r="W46" s="94"/>
      <c r="X46" s="94"/>
      <c r="Y46" s="94"/>
      <c r="Z46" s="94"/>
      <c r="AA46" s="94"/>
      <c r="AB46" s="94"/>
      <c r="AC46" s="95"/>
      <c r="AD46" s="24"/>
      <c r="AE46" s="116"/>
      <c r="AF46" s="24"/>
    </row>
    <row r="47" spans="1:32" s="18" customFormat="1" ht="13.5" customHeight="1">
      <c r="A47" s="24"/>
      <c r="B47" s="116"/>
      <c r="C47" s="24"/>
      <c r="D47" s="92"/>
      <c r="E47" s="93"/>
      <c r="F47" s="93"/>
      <c r="G47" s="93"/>
      <c r="H47" s="93"/>
      <c r="I47" s="94"/>
      <c r="J47" s="94"/>
      <c r="K47" s="94"/>
      <c r="L47" s="94"/>
      <c r="M47" s="94"/>
      <c r="N47" s="94"/>
      <c r="O47" s="94"/>
      <c r="P47" s="94"/>
      <c r="Q47" s="94"/>
      <c r="R47" s="94"/>
      <c r="S47" s="94"/>
      <c r="T47" s="94"/>
      <c r="U47" s="94"/>
      <c r="V47" s="94"/>
      <c r="W47" s="94"/>
      <c r="X47" s="94"/>
      <c r="Y47" s="94"/>
      <c r="Z47" s="94"/>
      <c r="AA47" s="94"/>
      <c r="AB47" s="94"/>
      <c r="AC47" s="95"/>
      <c r="AD47" s="24"/>
      <c r="AE47" s="116"/>
      <c r="AF47" s="24"/>
    </row>
    <row r="48" spans="1:32" s="18" customFormat="1" ht="13.5" customHeight="1">
      <c r="A48" s="24"/>
      <c r="B48" s="116"/>
      <c r="C48" s="24"/>
      <c r="D48" s="96"/>
      <c r="E48" s="93"/>
      <c r="F48" s="93"/>
      <c r="G48" s="94"/>
      <c r="H48" s="93"/>
      <c r="I48" s="94"/>
      <c r="J48" s="94"/>
      <c r="K48" s="94"/>
      <c r="L48" s="94"/>
      <c r="M48" s="94"/>
      <c r="N48" s="94"/>
      <c r="O48" s="94"/>
      <c r="P48" s="94"/>
      <c r="Q48" s="94"/>
      <c r="R48" s="94"/>
      <c r="S48" s="94"/>
      <c r="T48" s="94"/>
      <c r="U48" s="94"/>
      <c r="V48" s="94"/>
      <c r="W48" s="94"/>
      <c r="X48" s="94"/>
      <c r="Y48" s="94"/>
      <c r="Z48" s="94"/>
      <c r="AA48" s="94"/>
      <c r="AB48" s="94"/>
      <c r="AC48" s="95"/>
      <c r="AD48" s="24"/>
      <c r="AE48" s="116"/>
      <c r="AF48" s="24"/>
    </row>
    <row r="49" spans="1:32" s="18" customFormat="1" ht="13.5" customHeight="1">
      <c r="A49" s="24"/>
      <c r="B49" s="116"/>
      <c r="C49" s="24"/>
      <c r="D49" s="92"/>
      <c r="E49" s="93"/>
      <c r="F49" s="93"/>
      <c r="G49" s="93"/>
      <c r="H49" s="93"/>
      <c r="I49" s="94"/>
      <c r="J49" s="94"/>
      <c r="K49" s="94"/>
      <c r="L49" s="94"/>
      <c r="M49" s="94"/>
      <c r="N49" s="94"/>
      <c r="O49" s="94"/>
      <c r="P49" s="94"/>
      <c r="Q49" s="94"/>
      <c r="R49" s="94"/>
      <c r="S49" s="94"/>
      <c r="T49" s="94"/>
      <c r="U49" s="94"/>
      <c r="V49" s="94"/>
      <c r="W49" s="94"/>
      <c r="X49" s="94"/>
      <c r="Y49" s="94"/>
      <c r="Z49" s="94"/>
      <c r="AA49" s="94"/>
      <c r="AB49" s="94"/>
      <c r="AC49" s="95"/>
      <c r="AD49" s="24"/>
      <c r="AE49" s="116"/>
      <c r="AF49" s="24"/>
    </row>
    <row r="50" spans="1:32" s="18" customFormat="1" ht="13.5" customHeight="1">
      <c r="A50" s="24"/>
      <c r="B50" s="116"/>
      <c r="C50" s="24"/>
      <c r="D50" s="92"/>
      <c r="E50" s="93"/>
      <c r="F50" s="93"/>
      <c r="G50" s="93"/>
      <c r="H50" s="93"/>
      <c r="I50" s="94"/>
      <c r="J50" s="94"/>
      <c r="K50" s="94"/>
      <c r="L50" s="94"/>
      <c r="M50" s="94"/>
      <c r="N50" s="94"/>
      <c r="O50" s="94"/>
      <c r="P50" s="94"/>
      <c r="Q50" s="94"/>
      <c r="R50" s="94"/>
      <c r="S50" s="94"/>
      <c r="T50" s="94"/>
      <c r="U50" s="94"/>
      <c r="V50" s="94"/>
      <c r="W50" s="94"/>
      <c r="X50" s="94"/>
      <c r="Y50" s="94"/>
      <c r="Z50" s="94"/>
      <c r="AA50" s="94"/>
      <c r="AB50" s="94"/>
      <c r="AC50" s="95"/>
      <c r="AD50" s="24"/>
      <c r="AE50" s="116"/>
      <c r="AF50" s="24"/>
    </row>
    <row r="51" spans="1:32" s="18" customFormat="1" ht="13.5" customHeight="1">
      <c r="A51" s="24"/>
      <c r="B51" s="116"/>
      <c r="C51" s="24"/>
      <c r="D51" s="92"/>
      <c r="E51" s="93"/>
      <c r="F51" s="93"/>
      <c r="G51" s="93"/>
      <c r="H51" s="93"/>
      <c r="I51" s="94"/>
      <c r="J51" s="94"/>
      <c r="K51" s="94"/>
      <c r="L51" s="94"/>
      <c r="M51" s="94"/>
      <c r="N51" s="94"/>
      <c r="O51" s="94"/>
      <c r="P51" s="94"/>
      <c r="Q51" s="94"/>
      <c r="R51" s="94"/>
      <c r="S51" s="94"/>
      <c r="T51" s="94"/>
      <c r="U51" s="94"/>
      <c r="V51" s="94"/>
      <c r="W51" s="94"/>
      <c r="X51" s="94"/>
      <c r="Y51" s="94"/>
      <c r="Z51" s="94"/>
      <c r="AA51" s="94"/>
      <c r="AB51" s="94"/>
      <c r="AC51" s="95"/>
      <c r="AD51" s="24"/>
      <c r="AE51" s="116"/>
      <c r="AF51" s="24"/>
    </row>
    <row r="52" spans="1:32" s="18" customFormat="1" ht="13.5" customHeight="1">
      <c r="A52" s="24"/>
      <c r="B52" s="116"/>
      <c r="C52" s="24"/>
      <c r="D52" s="96"/>
      <c r="E52" s="93"/>
      <c r="F52" s="93"/>
      <c r="G52" s="94"/>
      <c r="H52" s="93"/>
      <c r="I52" s="94"/>
      <c r="J52" s="94"/>
      <c r="K52" s="94"/>
      <c r="L52" s="94"/>
      <c r="M52" s="94"/>
      <c r="N52" s="94"/>
      <c r="O52" s="94"/>
      <c r="P52" s="94"/>
      <c r="Q52" s="94"/>
      <c r="R52" s="94"/>
      <c r="S52" s="94"/>
      <c r="T52" s="94"/>
      <c r="U52" s="94"/>
      <c r="V52" s="94"/>
      <c r="W52" s="94"/>
      <c r="X52" s="94"/>
      <c r="Y52" s="94"/>
      <c r="Z52" s="94"/>
      <c r="AA52" s="94"/>
      <c r="AB52" s="94"/>
      <c r="AC52" s="95"/>
      <c r="AD52" s="24"/>
      <c r="AE52" s="116"/>
      <c r="AF52" s="24"/>
    </row>
    <row r="53" spans="1:32" s="18" customFormat="1" ht="13.5" customHeight="1">
      <c r="A53" s="24"/>
      <c r="B53" s="116"/>
      <c r="C53" s="24"/>
      <c r="D53" s="92"/>
      <c r="E53" s="93"/>
      <c r="F53" s="93"/>
      <c r="G53" s="93"/>
      <c r="H53" s="93"/>
      <c r="I53" s="94"/>
      <c r="J53" s="94"/>
      <c r="K53" s="94"/>
      <c r="L53" s="94"/>
      <c r="M53" s="94"/>
      <c r="N53" s="94"/>
      <c r="O53" s="94"/>
      <c r="P53" s="94"/>
      <c r="Q53" s="94"/>
      <c r="R53" s="94"/>
      <c r="S53" s="94"/>
      <c r="T53" s="94"/>
      <c r="U53" s="94"/>
      <c r="V53" s="94"/>
      <c r="W53" s="94"/>
      <c r="X53" s="94"/>
      <c r="Y53" s="94"/>
      <c r="Z53" s="94"/>
      <c r="AA53" s="94"/>
      <c r="AB53" s="94"/>
      <c r="AC53" s="95"/>
      <c r="AD53" s="24"/>
      <c r="AE53" s="116"/>
      <c r="AF53" s="24"/>
    </row>
    <row r="54" spans="1:32" s="18" customFormat="1" ht="13.5" customHeight="1">
      <c r="A54" s="24"/>
      <c r="B54" s="116"/>
      <c r="C54" s="24"/>
      <c r="D54" s="96"/>
      <c r="E54" s="93"/>
      <c r="F54" s="93"/>
      <c r="G54" s="94"/>
      <c r="H54" s="93"/>
      <c r="I54" s="94"/>
      <c r="J54" s="94"/>
      <c r="K54" s="94"/>
      <c r="L54" s="94"/>
      <c r="M54" s="94"/>
      <c r="N54" s="94"/>
      <c r="O54" s="94"/>
      <c r="P54" s="94"/>
      <c r="Q54" s="94"/>
      <c r="R54" s="94"/>
      <c r="S54" s="94"/>
      <c r="T54" s="94"/>
      <c r="U54" s="94"/>
      <c r="V54" s="94"/>
      <c r="W54" s="94"/>
      <c r="X54" s="94"/>
      <c r="Y54" s="94"/>
      <c r="Z54" s="94"/>
      <c r="AA54" s="94"/>
      <c r="AB54" s="94"/>
      <c r="AC54" s="95"/>
      <c r="AD54" s="24"/>
      <c r="AE54" s="116"/>
      <c r="AF54" s="24"/>
    </row>
    <row r="55" spans="1:32" s="18" customFormat="1" ht="13.5" customHeight="1">
      <c r="A55" s="24"/>
      <c r="B55" s="116"/>
      <c r="C55" s="24"/>
      <c r="D55" s="92"/>
      <c r="E55" s="93"/>
      <c r="F55" s="93"/>
      <c r="G55" s="93"/>
      <c r="H55" s="93"/>
      <c r="I55" s="94"/>
      <c r="J55" s="94"/>
      <c r="K55" s="94"/>
      <c r="L55" s="94"/>
      <c r="M55" s="94"/>
      <c r="N55" s="94"/>
      <c r="O55" s="94"/>
      <c r="P55" s="94"/>
      <c r="Q55" s="94"/>
      <c r="R55" s="94"/>
      <c r="S55" s="94"/>
      <c r="T55" s="94"/>
      <c r="U55" s="94"/>
      <c r="V55" s="94"/>
      <c r="W55" s="94"/>
      <c r="X55" s="94"/>
      <c r="Y55" s="94"/>
      <c r="Z55" s="94"/>
      <c r="AA55" s="94"/>
      <c r="AB55" s="94"/>
      <c r="AC55" s="95"/>
      <c r="AD55" s="24"/>
      <c r="AE55" s="116"/>
      <c r="AF55" s="24"/>
    </row>
    <row r="56" spans="1:32" s="18" customFormat="1" ht="13.5" customHeight="1">
      <c r="A56" s="24"/>
      <c r="B56" s="116"/>
      <c r="C56" s="24"/>
      <c r="D56" s="92"/>
      <c r="E56" s="93"/>
      <c r="F56" s="93"/>
      <c r="G56" s="93"/>
      <c r="H56" s="93"/>
      <c r="I56" s="94"/>
      <c r="J56" s="94"/>
      <c r="K56" s="94"/>
      <c r="L56" s="94"/>
      <c r="M56" s="94"/>
      <c r="N56" s="94"/>
      <c r="O56" s="94"/>
      <c r="P56" s="94"/>
      <c r="Q56" s="94"/>
      <c r="R56" s="94"/>
      <c r="S56" s="94"/>
      <c r="T56" s="94"/>
      <c r="U56" s="94"/>
      <c r="V56" s="94"/>
      <c r="W56" s="94"/>
      <c r="X56" s="94"/>
      <c r="Y56" s="94"/>
      <c r="Z56" s="94"/>
      <c r="AA56" s="94"/>
      <c r="AB56" s="94"/>
      <c r="AC56" s="95"/>
      <c r="AD56" s="24"/>
      <c r="AE56" s="116"/>
      <c r="AF56" s="24"/>
    </row>
    <row r="57" spans="1:32" s="18" customFormat="1" ht="13.5" customHeight="1">
      <c r="A57" s="24"/>
      <c r="B57" s="116"/>
      <c r="C57" s="24"/>
      <c r="D57" s="100"/>
      <c r="E57" s="101"/>
      <c r="F57" s="101"/>
      <c r="G57" s="101"/>
      <c r="H57" s="101"/>
      <c r="I57" s="102"/>
      <c r="J57" s="102"/>
      <c r="K57" s="102"/>
      <c r="L57" s="102"/>
      <c r="M57" s="102"/>
      <c r="N57" s="102"/>
      <c r="O57" s="102"/>
      <c r="P57" s="102"/>
      <c r="Q57" s="102"/>
      <c r="R57" s="102"/>
      <c r="S57" s="102"/>
      <c r="T57" s="102"/>
      <c r="U57" s="102"/>
      <c r="V57" s="102"/>
      <c r="W57" s="102"/>
      <c r="X57" s="102"/>
      <c r="Y57" s="102"/>
      <c r="Z57" s="102"/>
      <c r="AA57" s="102"/>
      <c r="AB57" s="102"/>
      <c r="AC57" s="103"/>
      <c r="AD57" s="24"/>
      <c r="AE57" s="116"/>
      <c r="AF57" s="24"/>
    </row>
    <row r="58" spans="1:32" ht="13.5" customHeight="1">
      <c r="A58" s="23"/>
      <c r="B58" s="114"/>
      <c r="C58" s="23"/>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3"/>
      <c r="AE58" s="114"/>
      <c r="AF58" s="23"/>
    </row>
    <row r="59" spans="1:32" ht="13.5" customHeight="1">
      <c r="A59" s="23"/>
      <c r="B59" s="114"/>
      <c r="C59" s="27"/>
      <c r="D59" s="28" t="s">
        <v>26</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3"/>
      <c r="AE59" s="114"/>
      <c r="AF59" s="23"/>
    </row>
    <row r="60" spans="1:32" ht="13.5" customHeight="1">
      <c r="A60" s="23"/>
      <c r="B60" s="114"/>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3"/>
      <c r="AE60" s="114"/>
      <c r="AF60" s="23"/>
    </row>
    <row r="61" spans="1:32" ht="13.5" customHeight="1">
      <c r="A61" s="23"/>
      <c r="B61" s="114"/>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3"/>
      <c r="AE61" s="114"/>
      <c r="AF61" s="23"/>
    </row>
    <row r="62" spans="1:32" ht="13.5" customHeight="1">
      <c r="A62" s="23"/>
      <c r="B62" s="114"/>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3"/>
      <c r="AE62" s="114"/>
      <c r="AF62" s="23"/>
    </row>
    <row r="63" spans="1:32" ht="13.5" customHeight="1">
      <c r="A63" s="23"/>
      <c r="B63" s="114"/>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3"/>
      <c r="AE63" s="114"/>
      <c r="AF63" s="23"/>
    </row>
    <row r="64" spans="1:32" ht="13.5" customHeight="1">
      <c r="A64" s="23"/>
      <c r="B64" s="114"/>
      <c r="C64" s="23"/>
      <c r="D64" s="31"/>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3"/>
      <c r="AE64" s="114"/>
      <c r="AF64" s="23"/>
    </row>
    <row r="65" spans="1:33" ht="13.5" customHeight="1">
      <c r="A65" s="23"/>
      <c r="B65" s="114"/>
      <c r="C65" s="23"/>
      <c r="D65" s="106"/>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5"/>
      <c r="AD65" s="23"/>
      <c r="AE65" s="114"/>
      <c r="AF65" s="23"/>
    </row>
    <row r="66" spans="1:33" ht="13.5" customHeight="1">
      <c r="A66" s="23"/>
      <c r="B66" s="114"/>
      <c r="C66" s="23"/>
      <c r="T66" s="22" t="s">
        <v>27</v>
      </c>
      <c r="U66" s="22"/>
      <c r="AD66" s="23"/>
      <c r="AE66" s="114"/>
      <c r="AF66" s="23"/>
    </row>
    <row r="67" spans="1:33" ht="13.5" customHeight="1">
      <c r="B67" s="114"/>
      <c r="C67" s="57"/>
      <c r="D67" s="57"/>
      <c r="E67" s="57"/>
      <c r="F67" s="57"/>
      <c r="G67" s="57"/>
      <c r="H67" s="57"/>
      <c r="I67" s="57"/>
      <c r="J67" s="57"/>
      <c r="K67" s="57"/>
      <c r="L67" s="57"/>
      <c r="M67" s="57"/>
      <c r="N67" s="57"/>
      <c r="O67" s="57"/>
      <c r="P67" s="57"/>
      <c r="Q67" s="57"/>
      <c r="R67" s="57"/>
      <c r="S67" s="57"/>
      <c r="T67" s="57"/>
      <c r="U67" s="57"/>
      <c r="V67" s="57"/>
      <c r="W67" s="57"/>
      <c r="X67" s="57"/>
      <c r="Y67" s="57"/>
      <c r="Z67" s="285" t="s">
        <v>426</v>
      </c>
      <c r="AA67" s="285"/>
      <c r="AB67" s="285"/>
      <c r="AC67" s="285"/>
      <c r="AD67" s="285"/>
      <c r="AE67" s="114"/>
      <c r="AF67" s="23"/>
      <c r="AG67" s="23"/>
    </row>
    <row r="68" spans="1:33" ht="0.75" customHeight="1">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1:33" ht="13.5" customHeight="1">
      <c r="A69" s="23"/>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3"/>
      <c r="AE69" s="23"/>
      <c r="AF69" s="23"/>
    </row>
    <row r="70" spans="1:33" ht="13.5" customHeight="1">
      <c r="A70" s="23"/>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3"/>
      <c r="AE70" s="23"/>
      <c r="AF70" s="23"/>
    </row>
    <row r="71" spans="1:33">
      <c r="A71" s="23"/>
      <c r="B71" s="23"/>
      <c r="U71" s="22"/>
      <c r="AE71" s="23"/>
      <c r="AF71" s="23"/>
    </row>
    <row r="72" spans="1:33">
      <c r="A72" s="23"/>
      <c r="B72" s="23"/>
      <c r="U72" s="2"/>
      <c r="AE72" s="23"/>
      <c r="AF72" s="23"/>
    </row>
  </sheetData>
  <dataConsolidate/>
  <mergeCells count="79">
    <mergeCell ref="Z67:AD67"/>
    <mergeCell ref="AA4:AC4"/>
    <mergeCell ref="F17:J17"/>
    <mergeCell ref="M17:R17"/>
    <mergeCell ref="D16:F16"/>
    <mergeCell ref="K17:L17"/>
    <mergeCell ref="G16:R16"/>
    <mergeCell ref="D12:E12"/>
    <mergeCell ref="D14:E14"/>
    <mergeCell ref="F12:L12"/>
    <mergeCell ref="X7:AB7"/>
    <mergeCell ref="T9:U9"/>
    <mergeCell ref="D10:E10"/>
    <mergeCell ref="D11:E11"/>
    <mergeCell ref="F10:R10"/>
    <mergeCell ref="F11:N11"/>
    <mergeCell ref="P11:Q11"/>
    <mergeCell ref="N12:R12"/>
    <mergeCell ref="L5:U5"/>
    <mergeCell ref="N6:S6"/>
    <mergeCell ref="V9:AC9"/>
    <mergeCell ref="T10:AC13"/>
    <mergeCell ref="D5:E6"/>
    <mergeCell ref="F5:K6"/>
    <mergeCell ref="T7:W7"/>
    <mergeCell ref="W6:AB6"/>
    <mergeCell ref="K7:L7"/>
    <mergeCell ref="M7:R7"/>
    <mergeCell ref="D21:H21"/>
    <mergeCell ref="I21:U21"/>
    <mergeCell ref="Z19:AA19"/>
    <mergeCell ref="D20:H20"/>
    <mergeCell ref="V20:W20"/>
    <mergeCell ref="X20:Y20"/>
    <mergeCell ref="D19:H19"/>
    <mergeCell ref="V19:W19"/>
    <mergeCell ref="X19:Y19"/>
    <mergeCell ref="I19:U19"/>
    <mergeCell ref="I20:U20"/>
    <mergeCell ref="V21:W21"/>
    <mergeCell ref="D24:H24"/>
    <mergeCell ref="I24:U24"/>
    <mergeCell ref="D23:H23"/>
    <mergeCell ref="I23:U23"/>
    <mergeCell ref="D22:H22"/>
    <mergeCell ref="I22:U22"/>
    <mergeCell ref="Z26:AA26"/>
    <mergeCell ref="AB26:AC26"/>
    <mergeCell ref="D25:H25"/>
    <mergeCell ref="V25:W25"/>
    <mergeCell ref="X25:Y25"/>
    <mergeCell ref="D26:H26"/>
    <mergeCell ref="V26:W26"/>
    <mergeCell ref="X26:Y26"/>
    <mergeCell ref="I25:U25"/>
    <mergeCell ref="I26:U26"/>
    <mergeCell ref="T14:W14"/>
    <mergeCell ref="X14:AC14"/>
    <mergeCell ref="T15:AC17"/>
    <mergeCell ref="Z25:AA25"/>
    <mergeCell ref="AB25:AC25"/>
    <mergeCell ref="Z23:AA23"/>
    <mergeCell ref="AB23:AC23"/>
    <mergeCell ref="Z24:AA24"/>
    <mergeCell ref="AB24:AC24"/>
    <mergeCell ref="Z21:AA21"/>
    <mergeCell ref="AB21:AC21"/>
    <mergeCell ref="Z22:AA22"/>
    <mergeCell ref="AB22:AC22"/>
    <mergeCell ref="Z20:AA20"/>
    <mergeCell ref="AB20:AC20"/>
    <mergeCell ref="AB19:AC19"/>
    <mergeCell ref="V22:W22"/>
    <mergeCell ref="V23:W23"/>
    <mergeCell ref="V24:W24"/>
    <mergeCell ref="X21:Y21"/>
    <mergeCell ref="X22:Y22"/>
    <mergeCell ref="X23:Y23"/>
    <mergeCell ref="X24:Y24"/>
  </mergeCells>
  <phoneticPr fontId="2"/>
  <dataValidations count="19">
    <dataValidation type="list" imeMode="on" allowBlank="1" showInputMessage="1" sqref="N6:S6">
      <formula1>INDIRECT("サブタイトル")</formula1>
    </dataValidation>
    <dataValidation type="list" imeMode="on" allowBlank="1" showInputMessage="1" sqref="F5:K6">
      <formula1>INDIRECT("変更内容")</formula1>
    </dataValidation>
    <dataValidation type="list" imeMode="on" showInputMessage="1" sqref="D5:E6">
      <formula1>INDIRECT("変更")</formula1>
    </dataValidation>
    <dataValidation type="list" imeMode="on" allowBlank="1" showInputMessage="1" sqref="X7:AB7">
      <formula1>"有　・　無,有,無"</formula1>
    </dataValidation>
    <dataValidation imeMode="on" allowBlank="1" showInputMessage="1" showErrorMessage="1" sqref="M17:R17 F10:R10 F11:N11 G16:R16 D28:AC57 D59:AC65"/>
    <dataValidation type="list" allowBlank="1" showInputMessage="1" showErrorMessage="1" sqref="O11">
      <formula1>"提供 ＰＴ,提供,ＰＴ"</formula1>
    </dataValidation>
    <dataValidation type="list" imeMode="on" showInputMessage="1" sqref="Z20:AA26">
      <formula1>INDIRECT("搬入状況")</formula1>
    </dataValidation>
    <dataValidation type="textLength" errorStyle="warning" imeMode="off" operator="lessThanOrEqual" allowBlank="1" showInputMessage="1" showErrorMessage="1" errorTitle="略号文字数" error="略号は、英数字で２桁以内（１桁可）です。" sqref="X20:Y26">
      <formula1>2</formula1>
    </dataValidation>
    <dataValidation type="textLength" errorStyle="warning" imeMode="on" operator="lessThanOrEqual" allowBlank="1" showInputMessage="1" showErrorMessage="1" errorTitle="文字数オーバー" error="CM素材名は、全角３０文字以内です。" sqref="I20:I26">
      <formula1>30</formula1>
    </dataValidation>
    <dataValidation type="list" imeMode="off" allowBlank="1" showInputMessage="1" showErrorMessage="1" sqref="AB20:AC26">
      <formula1>INDIRECT("搬入日")</formula1>
    </dataValidation>
    <dataValidation type="list" imeMode="off" showInputMessage="1" sqref="V20:W26">
      <formula1>INDIRECT("秒数")</formula1>
    </dataValidation>
    <dataValidation type="whole" imeMode="off" operator="greaterThanOrEqual" allowBlank="1" showInputMessage="1" sqref="P14 M14:N14 I14 F14:G14">
      <formula1>0</formula1>
    </dataValidation>
    <dataValidation imeMode="off" allowBlank="1" showInputMessage="1" showErrorMessage="1" sqref="M7:R7 F17:J17 D20:H26"/>
    <dataValidation imeMode="on" allowBlank="1" showInputMessage="1" sqref="X14:AC14 T10 V9:AC9 T15"/>
    <dataValidation type="list" imeMode="off" allowBlank="1" showInputMessage="1" sqref="N12:R12">
      <formula1>INDIRECT("放送期間終了枠なし")</formula1>
    </dataValidation>
    <dataValidation type="list" imeMode="off" operator="greaterThanOrEqual" showInputMessage="1" sqref="P11:Q11">
      <formula1>INDIRECT("秒数")</formula1>
    </dataValidation>
    <dataValidation type="list" imeMode="off" allowBlank="1" showInputMessage="1" sqref="F12:L12">
      <formula1>INDIRECT("放送期間")</formula1>
    </dataValidation>
    <dataValidation type="list" imeMode="off" showInputMessage="1" sqref="W6:AB6">
      <formula1>INDIRECT("発行日")</formula1>
    </dataValidation>
    <dataValidation type="list" imeMode="off" showInputMessage="1" sqref="AA4:AC4">
      <formula1>INDIRECT("ページ数")</formula1>
    </dataValidation>
  </dataValidations>
  <hyperlinks>
    <hyperlink ref="Z67" r:id="rId1" display="2017年4月適用開始 (v1.0)"/>
    <hyperlink ref="V9:AC9" location="'局選択（枠なし）'!A1" display="'局選択（枠なし）'!A1"/>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2" id="{7979DD7A-B16E-44A8-A4F0-189727415746}">
            <xm:f>$D$5=マスター!$B$14</xm:f>
            <x14:dxf>
              <fill>
                <patternFill>
                  <bgColor rgb="FFFFFF00"/>
                </patternFill>
              </fill>
            </x14:dxf>
          </x14:cfRule>
          <xm:sqref>D5:E6</xm:sqref>
        </x14:conditionalFormatting>
        <x14:conditionalFormatting xmlns:xm="http://schemas.microsoft.com/office/excel/2006/main">
          <x14:cfRule type="expression" priority="1" id="{4A427BE7-915F-47C2-9960-499E7F2144CD}">
            <xm:f>$F$5=マスター!$C$12</xm:f>
            <x14:dxf>
              <fill>
                <patternFill>
                  <bgColor rgb="FFFFFF00"/>
                </patternFill>
              </fill>
            </x14:dxf>
          </x14:cfRule>
          <xm:sqref>F5:K6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9"/>
    <pageSetUpPr fitToPage="1"/>
  </sheetPr>
  <dimension ref="B2:Z48"/>
  <sheetViews>
    <sheetView zoomScaleNormal="100" zoomScaleSheetLayoutView="100" workbookViewId="0"/>
  </sheetViews>
  <sheetFormatPr defaultRowHeight="13.5"/>
  <cols>
    <col min="1" max="1" width="3.5" style="1" customWidth="1"/>
    <col min="2" max="2" width="0.125" style="1" customWidth="1"/>
    <col min="3" max="3" width="2" style="1" customWidth="1"/>
    <col min="4" max="4" width="8.75" style="1" customWidth="1"/>
    <col min="5" max="5" width="4" style="1" customWidth="1"/>
    <col min="6" max="7" width="8.75" style="1" customWidth="1"/>
    <col min="8" max="8" width="4" style="1" customWidth="1"/>
    <col min="9" max="10" width="8.75" style="1" customWidth="1"/>
    <col min="11" max="11" width="4" style="1" customWidth="1"/>
    <col min="12" max="13" width="8.75" style="1" customWidth="1"/>
    <col min="14" max="14" width="4" style="1" customWidth="1"/>
    <col min="15" max="15" width="8.75" style="47" customWidth="1"/>
    <col min="16" max="16" width="8.75" style="1" customWidth="1"/>
    <col min="17" max="17" width="4" style="1" customWidth="1"/>
    <col min="18" max="19" width="8.75" style="1" customWidth="1"/>
    <col min="20" max="20" width="4" style="1" customWidth="1"/>
    <col min="21" max="22" width="8.75" style="1" customWidth="1"/>
    <col min="23" max="23" width="4" style="1" customWidth="1"/>
    <col min="24" max="24" width="8.75" style="1" customWidth="1"/>
    <col min="25" max="25" width="2" style="1" customWidth="1"/>
    <col min="26" max="26" width="0.125" style="1" customWidth="1"/>
    <col min="27" max="16384" width="9" style="1"/>
  </cols>
  <sheetData>
    <row r="2" spans="2:26" ht="0.75" customHeight="1">
      <c r="B2" s="87"/>
      <c r="C2" s="87"/>
      <c r="D2" s="87"/>
      <c r="E2" s="87"/>
      <c r="F2" s="87"/>
      <c r="G2" s="87"/>
      <c r="H2" s="87"/>
      <c r="I2" s="87"/>
      <c r="J2" s="87"/>
      <c r="K2" s="87"/>
      <c r="L2" s="87"/>
      <c r="M2" s="87"/>
      <c r="N2" s="87"/>
      <c r="O2" s="87"/>
      <c r="P2" s="87"/>
      <c r="Q2" s="87"/>
      <c r="R2" s="87"/>
      <c r="S2" s="87"/>
      <c r="T2" s="87"/>
      <c r="U2" s="87"/>
      <c r="V2" s="87"/>
      <c r="W2" s="87"/>
      <c r="X2" s="87"/>
      <c r="Y2" s="87"/>
      <c r="Z2" s="87"/>
    </row>
    <row r="3" spans="2:26" ht="25.5" customHeight="1">
      <c r="B3" s="114"/>
      <c r="D3" s="303" t="s">
        <v>121</v>
      </c>
      <c r="E3" s="303"/>
      <c r="F3" s="303"/>
      <c r="G3" s="303"/>
      <c r="H3" s="303"/>
      <c r="L3" s="46"/>
      <c r="Z3" s="114"/>
    </row>
    <row r="4" spans="2:26" ht="23.25" customHeight="1">
      <c r="B4" s="114"/>
      <c r="D4" s="303"/>
      <c r="E4" s="303"/>
      <c r="F4" s="303"/>
      <c r="G4" s="303"/>
      <c r="H4" s="303"/>
      <c r="J4" s="301" t="s">
        <v>28</v>
      </c>
      <c r="K4" s="302"/>
      <c r="L4" s="302"/>
      <c r="M4" s="302"/>
      <c r="N4" s="302"/>
      <c r="O4" s="302"/>
      <c r="P4" s="302"/>
      <c r="Q4" s="302"/>
      <c r="R4" s="302"/>
      <c r="V4" s="66" t="s">
        <v>29</v>
      </c>
      <c r="W4" s="253"/>
      <c r="X4" s="253"/>
      <c r="Z4" s="114"/>
    </row>
    <row r="5" spans="2:26" ht="21" customHeight="1">
      <c r="B5" s="114"/>
      <c r="D5" s="48" t="s">
        <v>124</v>
      </c>
      <c r="E5" s="304"/>
      <c r="F5" s="304"/>
      <c r="G5" s="304"/>
      <c r="H5" s="304"/>
      <c r="I5" s="304"/>
      <c r="R5" s="305" t="s">
        <v>76</v>
      </c>
      <c r="S5" s="305"/>
      <c r="T5" s="305"/>
      <c r="U5" s="49" t="s">
        <v>30</v>
      </c>
      <c r="Z5" s="114"/>
    </row>
    <row r="6" spans="2:26" ht="21" customHeight="1">
      <c r="B6" s="114"/>
      <c r="D6" s="48" t="s">
        <v>123</v>
      </c>
      <c r="E6" s="304"/>
      <c r="F6" s="304"/>
      <c r="G6" s="304"/>
      <c r="H6" s="304"/>
      <c r="I6" s="304"/>
      <c r="J6" s="304"/>
      <c r="K6" s="304"/>
      <c r="L6" s="304"/>
      <c r="M6" s="41"/>
      <c r="O6" s="49" t="s">
        <v>1</v>
      </c>
      <c r="P6" s="304"/>
      <c r="Q6" s="304"/>
      <c r="R6" s="304"/>
      <c r="S6" s="50"/>
      <c r="T6" s="41"/>
      <c r="U6" s="41"/>
      <c r="V6" s="41"/>
      <c r="W6" s="41"/>
      <c r="Z6" s="114"/>
    </row>
    <row r="7" spans="2:26" ht="21" customHeight="1">
      <c r="B7" s="114"/>
      <c r="D7" s="48" t="s">
        <v>31</v>
      </c>
      <c r="E7" s="293" t="s">
        <v>81</v>
      </c>
      <c r="F7" s="293"/>
      <c r="G7" s="293"/>
      <c r="H7" s="293"/>
      <c r="I7" s="80" t="s">
        <v>125</v>
      </c>
      <c r="J7" s="294" t="s">
        <v>128</v>
      </c>
      <c r="K7" s="294"/>
      <c r="L7" s="294"/>
      <c r="M7" s="51"/>
      <c r="O7" s="49" t="s">
        <v>32</v>
      </c>
      <c r="P7" s="306"/>
      <c r="Q7" s="306"/>
      <c r="R7" s="306"/>
      <c r="S7" s="49" t="s">
        <v>33</v>
      </c>
      <c r="T7" s="304"/>
      <c r="U7" s="304"/>
      <c r="V7" s="49" t="s">
        <v>34</v>
      </c>
      <c r="W7" s="304"/>
      <c r="X7" s="304"/>
      <c r="Z7" s="114"/>
    </row>
    <row r="8" spans="2:26">
      <c r="B8" s="114"/>
      <c r="Z8" s="114"/>
    </row>
    <row r="9" spans="2:26" ht="19.5" customHeight="1">
      <c r="B9" s="114"/>
      <c r="D9" s="295" t="s">
        <v>12</v>
      </c>
      <c r="E9" s="296"/>
      <c r="F9" s="297"/>
      <c r="G9" s="298" t="s">
        <v>35</v>
      </c>
      <c r="H9" s="299"/>
      <c r="I9" s="299"/>
      <c r="J9" s="299"/>
      <c r="K9" s="300"/>
      <c r="L9" s="52" t="s">
        <v>20</v>
      </c>
      <c r="M9" s="53" t="s">
        <v>15</v>
      </c>
      <c r="N9" s="307" t="s">
        <v>17</v>
      </c>
      <c r="O9" s="308"/>
      <c r="P9" s="175" t="s">
        <v>36</v>
      </c>
      <c r="Q9" s="79" t="s">
        <v>26</v>
      </c>
      <c r="R9" s="117"/>
      <c r="S9" s="117"/>
      <c r="T9" s="117"/>
      <c r="U9" s="117"/>
      <c r="V9" s="117"/>
      <c r="W9" s="117"/>
      <c r="X9" s="118"/>
      <c r="Z9" s="114"/>
    </row>
    <row r="10" spans="2:26" ht="19.5" customHeight="1">
      <c r="B10" s="114"/>
      <c r="D10" s="312"/>
      <c r="E10" s="313"/>
      <c r="F10" s="314"/>
      <c r="G10" s="315"/>
      <c r="H10" s="316"/>
      <c r="I10" s="316"/>
      <c r="J10" s="316"/>
      <c r="K10" s="317"/>
      <c r="L10" s="113"/>
      <c r="M10" s="113"/>
      <c r="N10" s="183"/>
      <c r="O10" s="184"/>
      <c r="P10" s="124"/>
      <c r="Q10" s="122"/>
      <c r="R10" s="119"/>
      <c r="S10" s="119"/>
      <c r="T10" s="119"/>
      <c r="U10" s="119"/>
      <c r="V10" s="119"/>
      <c r="W10" s="119"/>
      <c r="X10" s="120"/>
      <c r="Z10" s="114"/>
    </row>
    <row r="11" spans="2:26" ht="19.5" customHeight="1">
      <c r="B11" s="114"/>
      <c r="D11" s="312"/>
      <c r="E11" s="313"/>
      <c r="F11" s="314"/>
      <c r="G11" s="315"/>
      <c r="H11" s="316"/>
      <c r="I11" s="316"/>
      <c r="J11" s="316"/>
      <c r="K11" s="317"/>
      <c r="L11" s="113"/>
      <c r="M11" s="113"/>
      <c r="N11" s="183"/>
      <c r="O11" s="184"/>
      <c r="P11" s="124"/>
      <c r="Q11" s="122"/>
      <c r="R11" s="119"/>
      <c r="S11" s="119"/>
      <c r="T11" s="119"/>
      <c r="U11" s="119"/>
      <c r="V11" s="119"/>
      <c r="W11" s="119"/>
      <c r="X11" s="120"/>
      <c r="Z11" s="114"/>
    </row>
    <row r="12" spans="2:26" ht="19.5" customHeight="1">
      <c r="B12" s="114"/>
      <c r="D12" s="312"/>
      <c r="E12" s="313"/>
      <c r="F12" s="314"/>
      <c r="G12" s="315"/>
      <c r="H12" s="316"/>
      <c r="I12" s="316"/>
      <c r="J12" s="316"/>
      <c r="K12" s="317"/>
      <c r="L12" s="113"/>
      <c r="M12" s="113"/>
      <c r="N12" s="183"/>
      <c r="O12" s="184"/>
      <c r="P12" s="124"/>
      <c r="Q12" s="122"/>
      <c r="R12" s="119"/>
      <c r="S12" s="119"/>
      <c r="T12" s="119"/>
      <c r="U12" s="119"/>
      <c r="V12" s="119"/>
      <c r="W12" s="119"/>
      <c r="X12" s="120"/>
      <c r="Z12" s="114"/>
    </row>
    <row r="13" spans="2:26" ht="19.5" customHeight="1">
      <c r="B13" s="114"/>
      <c r="D13" s="312"/>
      <c r="E13" s="313"/>
      <c r="F13" s="314"/>
      <c r="G13" s="315"/>
      <c r="H13" s="316"/>
      <c r="I13" s="316"/>
      <c r="J13" s="316"/>
      <c r="K13" s="317"/>
      <c r="L13" s="113"/>
      <c r="M13" s="113"/>
      <c r="N13" s="183"/>
      <c r="O13" s="184"/>
      <c r="P13" s="124"/>
      <c r="Q13" s="122"/>
      <c r="R13" s="119"/>
      <c r="S13" s="119"/>
      <c r="T13" s="119"/>
      <c r="U13" s="119"/>
      <c r="V13" s="119"/>
      <c r="W13" s="119"/>
      <c r="X13" s="120"/>
      <c r="Z13" s="114"/>
    </row>
    <row r="14" spans="2:26" ht="19.5" customHeight="1">
      <c r="B14" s="114"/>
      <c r="D14" s="312"/>
      <c r="E14" s="313"/>
      <c r="F14" s="314"/>
      <c r="G14" s="315"/>
      <c r="H14" s="316"/>
      <c r="I14" s="316"/>
      <c r="J14" s="316"/>
      <c r="K14" s="317"/>
      <c r="L14" s="113"/>
      <c r="M14" s="113"/>
      <c r="N14" s="183"/>
      <c r="O14" s="184"/>
      <c r="P14" s="124"/>
      <c r="Q14" s="122"/>
      <c r="R14" s="119"/>
      <c r="S14" s="119"/>
      <c r="T14" s="119"/>
      <c r="U14" s="119"/>
      <c r="V14" s="119"/>
      <c r="W14" s="119"/>
      <c r="X14" s="120"/>
      <c r="Z14" s="114"/>
    </row>
    <row r="15" spans="2:26" ht="19.5" customHeight="1">
      <c r="B15" s="114"/>
      <c r="D15" s="312"/>
      <c r="E15" s="313"/>
      <c r="F15" s="314"/>
      <c r="G15" s="315"/>
      <c r="H15" s="316"/>
      <c r="I15" s="316"/>
      <c r="J15" s="316"/>
      <c r="K15" s="317"/>
      <c r="L15" s="113"/>
      <c r="M15" s="113"/>
      <c r="N15" s="183"/>
      <c r="O15" s="184"/>
      <c r="P15" s="124"/>
      <c r="Q15" s="122"/>
      <c r="R15" s="119"/>
      <c r="S15" s="119"/>
      <c r="T15" s="119"/>
      <c r="U15" s="119"/>
      <c r="V15" s="119"/>
      <c r="W15" s="119"/>
      <c r="X15" s="120"/>
      <c r="Z15" s="114"/>
    </row>
    <row r="16" spans="2:26" ht="19.5" customHeight="1">
      <c r="B16" s="114"/>
      <c r="D16" s="312"/>
      <c r="E16" s="313"/>
      <c r="F16" s="314"/>
      <c r="G16" s="309"/>
      <c r="H16" s="310"/>
      <c r="I16" s="310"/>
      <c r="J16" s="310"/>
      <c r="K16" s="311"/>
      <c r="L16" s="113"/>
      <c r="M16" s="113"/>
      <c r="N16" s="183"/>
      <c r="O16" s="184"/>
      <c r="P16" s="124"/>
      <c r="Q16" s="123"/>
      <c r="R16" s="84"/>
      <c r="S16" s="84"/>
      <c r="T16" s="84"/>
      <c r="U16" s="84"/>
      <c r="V16" s="84"/>
      <c r="W16" s="84"/>
      <c r="X16" s="121"/>
      <c r="Z16" s="114"/>
    </row>
    <row r="17" spans="2:26">
      <c r="B17" s="114"/>
      <c r="M17" s="43"/>
      <c r="N17" s="43"/>
      <c r="S17" s="41"/>
      <c r="T17" s="41"/>
      <c r="U17" s="41"/>
      <c r="V17" s="41"/>
      <c r="W17" s="41"/>
      <c r="X17" s="42"/>
      <c r="Z17" s="114"/>
    </row>
    <row r="18" spans="2:26" s="54" customFormat="1" ht="15.75" customHeight="1">
      <c r="B18" s="114"/>
      <c r="D18" s="290" t="str">
        <f>マスター!W38</f>
        <v>　/　(月)</v>
      </c>
      <c r="E18" s="291"/>
      <c r="F18" s="292"/>
      <c r="G18" s="290" t="str">
        <f>マスター!X38</f>
        <v>　/　(火)</v>
      </c>
      <c r="H18" s="291"/>
      <c r="I18" s="292"/>
      <c r="J18" s="290" t="str">
        <f>マスター!Y38</f>
        <v>　/　(水)</v>
      </c>
      <c r="K18" s="291"/>
      <c r="L18" s="292"/>
      <c r="M18" s="290" t="str">
        <f>マスター!Z38</f>
        <v>　/　(木)</v>
      </c>
      <c r="N18" s="291"/>
      <c r="O18" s="292"/>
      <c r="P18" s="290" t="str">
        <f>マスター!AA38</f>
        <v>　/　(金)</v>
      </c>
      <c r="Q18" s="291"/>
      <c r="R18" s="292"/>
      <c r="S18" s="290" t="str">
        <f>マスター!AB38</f>
        <v>　/　(土)</v>
      </c>
      <c r="T18" s="291"/>
      <c r="U18" s="292"/>
      <c r="V18" s="290" t="str">
        <f>マスター!AC38</f>
        <v>　/　(日)</v>
      </c>
      <c r="W18" s="291"/>
      <c r="X18" s="292"/>
      <c r="Z18" s="114"/>
    </row>
    <row r="19" spans="2:26" s="55" customFormat="1" ht="15.75" customHeight="1">
      <c r="B19" s="115"/>
      <c r="D19" s="107" t="s">
        <v>37</v>
      </c>
      <c r="E19" s="108" t="s">
        <v>20</v>
      </c>
      <c r="F19" s="83" t="s">
        <v>15</v>
      </c>
      <c r="G19" s="107" t="s">
        <v>37</v>
      </c>
      <c r="H19" s="108" t="s">
        <v>20</v>
      </c>
      <c r="I19" s="83" t="s">
        <v>15</v>
      </c>
      <c r="J19" s="107" t="s">
        <v>37</v>
      </c>
      <c r="K19" s="108" t="s">
        <v>20</v>
      </c>
      <c r="L19" s="83" t="s">
        <v>15</v>
      </c>
      <c r="M19" s="107" t="s">
        <v>37</v>
      </c>
      <c r="N19" s="108" t="s">
        <v>20</v>
      </c>
      <c r="O19" s="83" t="s">
        <v>15</v>
      </c>
      <c r="P19" s="107" t="s">
        <v>37</v>
      </c>
      <c r="Q19" s="108" t="s">
        <v>20</v>
      </c>
      <c r="R19" s="83" t="s">
        <v>15</v>
      </c>
      <c r="S19" s="107" t="s">
        <v>37</v>
      </c>
      <c r="T19" s="108" t="s">
        <v>20</v>
      </c>
      <c r="U19" s="83" t="s">
        <v>15</v>
      </c>
      <c r="V19" s="107" t="s">
        <v>37</v>
      </c>
      <c r="W19" s="108" t="s">
        <v>20</v>
      </c>
      <c r="X19" s="83" t="s">
        <v>15</v>
      </c>
      <c r="Z19" s="115"/>
    </row>
    <row r="20" spans="2:26" ht="15.75" customHeight="1">
      <c r="B20" s="114"/>
      <c r="D20" s="109"/>
      <c r="E20" s="110" t="str">
        <f ca="1">IFERROR(OFFSET($M$9,MATCH(F20,略号SPOT,0),-1),"")</f>
        <v/>
      </c>
      <c r="F20" s="111"/>
      <c r="G20" s="109"/>
      <c r="H20" s="110" t="str">
        <f ca="1">IFERROR(OFFSET($M$9,MATCH(I20,略号SPOT,0),-1),"")</f>
        <v/>
      </c>
      <c r="I20" s="111"/>
      <c r="J20" s="109"/>
      <c r="K20" s="110" t="str">
        <f ca="1">IFERROR(OFFSET($M$9,MATCH(L20,略号SPOT,0),-1),"")</f>
        <v/>
      </c>
      <c r="L20" s="111"/>
      <c r="M20" s="109"/>
      <c r="N20" s="110" t="str">
        <f ca="1">IFERROR(OFFSET($M$9,MATCH(O20,略号SPOT,0),-1),"")</f>
        <v/>
      </c>
      <c r="O20" s="111"/>
      <c r="P20" s="109"/>
      <c r="Q20" s="110" t="str">
        <f ca="1">IFERROR(OFFSET($M$9,MATCH(R20,略号SPOT,0),-1),"")</f>
        <v/>
      </c>
      <c r="R20" s="111"/>
      <c r="S20" s="109"/>
      <c r="T20" s="110" t="str">
        <f ca="1">IFERROR(OFFSET($M$9,MATCH(U20,略号SPOT,0),-1),"")</f>
        <v/>
      </c>
      <c r="U20" s="111"/>
      <c r="V20" s="109"/>
      <c r="W20" s="110" t="str">
        <f ca="1">IFERROR(OFFSET($M$9,MATCH(X20,略号SPOT,0),-1),"")</f>
        <v/>
      </c>
      <c r="X20" s="111"/>
      <c r="Z20" s="114"/>
    </row>
    <row r="21" spans="2:26" ht="15.75" customHeight="1">
      <c r="B21" s="114"/>
      <c r="D21" s="109"/>
      <c r="E21" s="110" t="str">
        <f ca="1">IFERROR(OFFSET($M$9,MATCH(F21,略号SPOT,0),-1),"")</f>
        <v/>
      </c>
      <c r="F21" s="111"/>
      <c r="G21" s="109"/>
      <c r="H21" s="110" t="str">
        <f ca="1">IFERROR(OFFSET($M$9,MATCH(I21,略号SPOT,0),-1),"")</f>
        <v/>
      </c>
      <c r="I21" s="111"/>
      <c r="J21" s="109"/>
      <c r="K21" s="110" t="str">
        <f ca="1">IFERROR(OFFSET($M$9,MATCH(L21,略号SPOT,0),-1),"")</f>
        <v/>
      </c>
      <c r="L21" s="111"/>
      <c r="M21" s="109"/>
      <c r="N21" s="110" t="str">
        <f ca="1">IFERROR(OFFSET($M$9,MATCH(O21,略号SPOT,0),-1),"")</f>
        <v/>
      </c>
      <c r="O21" s="111"/>
      <c r="P21" s="109"/>
      <c r="Q21" s="110" t="str">
        <f ca="1">IFERROR(OFFSET($M$9,MATCH(R21,略号SPOT,0),-1),"")</f>
        <v/>
      </c>
      <c r="R21" s="111"/>
      <c r="S21" s="109"/>
      <c r="T21" s="110" t="str">
        <f ca="1">IFERROR(OFFSET($M$9,MATCH(U21,略号SPOT,0),-1),"")</f>
        <v/>
      </c>
      <c r="U21" s="111"/>
      <c r="V21" s="109"/>
      <c r="W21" s="110" t="str">
        <f ca="1">IFERROR(OFFSET($M$9,MATCH(X21,略号SPOT,0),-1),"")</f>
        <v/>
      </c>
      <c r="X21" s="111"/>
      <c r="Z21" s="114"/>
    </row>
    <row r="22" spans="2:26" ht="15.75" customHeight="1">
      <c r="B22" s="114"/>
      <c r="D22" s="109"/>
      <c r="E22" s="110" t="str">
        <f ca="1">IFERROR(OFFSET($M$9,MATCH(F22,略号SPOT,0),-1),"")</f>
        <v/>
      </c>
      <c r="F22" s="112"/>
      <c r="G22" s="109"/>
      <c r="H22" s="110" t="str">
        <f ca="1">IFERROR(OFFSET($M$9,MATCH(I22,略号SPOT,0),-1),"")</f>
        <v/>
      </c>
      <c r="I22" s="112"/>
      <c r="J22" s="109"/>
      <c r="K22" s="110" t="str">
        <f ca="1">IFERROR(OFFSET($M$9,MATCH(L22,略号SPOT,0),-1),"")</f>
        <v/>
      </c>
      <c r="L22" s="112"/>
      <c r="M22" s="109"/>
      <c r="N22" s="110" t="str">
        <f ca="1">IFERROR(OFFSET($M$9,MATCH(O22,略号SPOT,0),-1),"")</f>
        <v/>
      </c>
      <c r="O22" s="112"/>
      <c r="P22" s="109"/>
      <c r="Q22" s="110" t="str">
        <f ca="1">IFERROR(OFFSET($M$9,MATCH(R22,略号SPOT,0),-1),"")</f>
        <v/>
      </c>
      <c r="R22" s="112"/>
      <c r="S22" s="109"/>
      <c r="T22" s="110" t="str">
        <f ca="1">IFERROR(OFFSET($M$9,MATCH(U22,略号SPOT,0),-1),"")</f>
        <v/>
      </c>
      <c r="U22" s="112"/>
      <c r="V22" s="109"/>
      <c r="W22" s="110" t="str">
        <f ca="1">IFERROR(OFFSET($M$9,MATCH(X22,略号SPOT,0),-1),"")</f>
        <v/>
      </c>
      <c r="X22" s="112"/>
      <c r="Z22" s="114"/>
    </row>
    <row r="23" spans="2:26" s="54" customFormat="1" ht="15.75" customHeight="1">
      <c r="B23" s="114"/>
      <c r="D23" s="290" t="str">
        <f>マスター!W39</f>
        <v>　/　(月)</v>
      </c>
      <c r="E23" s="291"/>
      <c r="F23" s="292"/>
      <c r="G23" s="290" t="str">
        <f>マスター!X39</f>
        <v>　/　(火)</v>
      </c>
      <c r="H23" s="291"/>
      <c r="I23" s="292"/>
      <c r="J23" s="290" t="str">
        <f>マスター!Y39</f>
        <v>　/　(水)</v>
      </c>
      <c r="K23" s="291"/>
      <c r="L23" s="292"/>
      <c r="M23" s="290" t="str">
        <f>マスター!Z39</f>
        <v>　/　(木)</v>
      </c>
      <c r="N23" s="291"/>
      <c r="O23" s="292"/>
      <c r="P23" s="290" t="str">
        <f>マスター!AA39</f>
        <v>　/　(金)</v>
      </c>
      <c r="Q23" s="291"/>
      <c r="R23" s="292"/>
      <c r="S23" s="290" t="str">
        <f>マスター!AB39</f>
        <v>　/　(土)</v>
      </c>
      <c r="T23" s="291"/>
      <c r="U23" s="292"/>
      <c r="V23" s="290" t="str">
        <f>マスター!AC39</f>
        <v>　/　(日)</v>
      </c>
      <c r="W23" s="291"/>
      <c r="X23" s="292"/>
      <c r="Z23" s="114"/>
    </row>
    <row r="24" spans="2:26" s="55" customFormat="1" ht="15.75" customHeight="1">
      <c r="B24" s="114"/>
      <c r="D24" s="107" t="s">
        <v>37</v>
      </c>
      <c r="E24" s="108" t="s">
        <v>20</v>
      </c>
      <c r="F24" s="83" t="s">
        <v>15</v>
      </c>
      <c r="G24" s="107" t="s">
        <v>37</v>
      </c>
      <c r="H24" s="108" t="s">
        <v>20</v>
      </c>
      <c r="I24" s="83" t="s">
        <v>15</v>
      </c>
      <c r="J24" s="107" t="s">
        <v>37</v>
      </c>
      <c r="K24" s="108" t="s">
        <v>20</v>
      </c>
      <c r="L24" s="83" t="s">
        <v>15</v>
      </c>
      <c r="M24" s="107" t="s">
        <v>37</v>
      </c>
      <c r="N24" s="108" t="s">
        <v>20</v>
      </c>
      <c r="O24" s="83" t="s">
        <v>15</v>
      </c>
      <c r="P24" s="107" t="s">
        <v>37</v>
      </c>
      <c r="Q24" s="108" t="s">
        <v>20</v>
      </c>
      <c r="R24" s="83" t="s">
        <v>15</v>
      </c>
      <c r="S24" s="107" t="s">
        <v>37</v>
      </c>
      <c r="T24" s="108" t="s">
        <v>20</v>
      </c>
      <c r="U24" s="83" t="s">
        <v>15</v>
      </c>
      <c r="V24" s="107" t="s">
        <v>37</v>
      </c>
      <c r="W24" s="108" t="s">
        <v>20</v>
      </c>
      <c r="X24" s="83" t="s">
        <v>15</v>
      </c>
      <c r="Z24" s="114"/>
    </row>
    <row r="25" spans="2:26" ht="15.75" customHeight="1">
      <c r="B25" s="114"/>
      <c r="D25" s="109"/>
      <c r="E25" s="110" t="str">
        <f ca="1">IFERROR(OFFSET($M$9,MATCH(F25,略号SPOT,0),-1),"")</f>
        <v/>
      </c>
      <c r="F25" s="111"/>
      <c r="G25" s="109"/>
      <c r="H25" s="110" t="str">
        <f ca="1">IFERROR(OFFSET($M$9,MATCH(I25,略号SPOT,0),-1),"")</f>
        <v/>
      </c>
      <c r="I25" s="111"/>
      <c r="J25" s="109"/>
      <c r="K25" s="110" t="str">
        <f ca="1">IFERROR(OFFSET($M$9,MATCH(L25,略号SPOT,0),-1),"")</f>
        <v/>
      </c>
      <c r="L25" s="111"/>
      <c r="M25" s="109"/>
      <c r="N25" s="110" t="str">
        <f ca="1">IFERROR(OFFSET($M$9,MATCH(O25,略号SPOT,0),-1),"")</f>
        <v/>
      </c>
      <c r="O25" s="111"/>
      <c r="P25" s="109"/>
      <c r="Q25" s="110" t="str">
        <f ca="1">IFERROR(OFFSET($M$9,MATCH(R25,略号SPOT,0),-1),"")</f>
        <v/>
      </c>
      <c r="R25" s="111"/>
      <c r="S25" s="109"/>
      <c r="T25" s="110" t="str">
        <f ca="1">IFERROR(OFFSET($M$9,MATCH(U25,略号SPOT,0),-1),"")</f>
        <v/>
      </c>
      <c r="U25" s="111"/>
      <c r="V25" s="109"/>
      <c r="W25" s="110" t="str">
        <f ca="1">IFERROR(OFFSET($M$9,MATCH(X25,略号SPOT,0),-1),"")</f>
        <v/>
      </c>
      <c r="X25" s="111"/>
      <c r="Z25" s="114"/>
    </row>
    <row r="26" spans="2:26" ht="15.75" customHeight="1">
      <c r="B26" s="114"/>
      <c r="D26" s="109"/>
      <c r="E26" s="110" t="str">
        <f ca="1">IFERROR(OFFSET($M$9,MATCH(F26,略号SPOT,0),-1),"")</f>
        <v/>
      </c>
      <c r="F26" s="111"/>
      <c r="G26" s="109"/>
      <c r="H26" s="110" t="str">
        <f ca="1">IFERROR(OFFSET($M$9,MATCH(I26,略号SPOT,0),-1),"")</f>
        <v/>
      </c>
      <c r="I26" s="111"/>
      <c r="J26" s="109"/>
      <c r="K26" s="110" t="str">
        <f ca="1">IFERROR(OFFSET($M$9,MATCH(L26,略号SPOT,0),-1),"")</f>
        <v/>
      </c>
      <c r="L26" s="111"/>
      <c r="M26" s="109"/>
      <c r="N26" s="110" t="str">
        <f ca="1">IFERROR(OFFSET($M$9,MATCH(O26,略号SPOT,0),-1),"")</f>
        <v/>
      </c>
      <c r="O26" s="111"/>
      <c r="P26" s="109"/>
      <c r="Q26" s="110" t="str">
        <f ca="1">IFERROR(OFFSET($M$9,MATCH(R26,略号SPOT,0),-1),"")</f>
        <v/>
      </c>
      <c r="R26" s="111"/>
      <c r="S26" s="109"/>
      <c r="T26" s="110" t="str">
        <f ca="1">IFERROR(OFFSET($M$9,MATCH(U26,略号SPOT,0),-1),"")</f>
        <v/>
      </c>
      <c r="U26" s="111"/>
      <c r="V26" s="109"/>
      <c r="W26" s="110" t="str">
        <f ca="1">IFERROR(OFFSET($M$9,MATCH(X26,略号SPOT,0),-1),"")</f>
        <v/>
      </c>
      <c r="X26" s="111"/>
      <c r="Z26" s="114"/>
    </row>
    <row r="27" spans="2:26" ht="15.75" customHeight="1">
      <c r="B27" s="114"/>
      <c r="D27" s="109"/>
      <c r="E27" s="110" t="str">
        <f ca="1">IFERROR(OFFSET($M$9,MATCH(F27,略号SPOT,0),-1),"")</f>
        <v/>
      </c>
      <c r="F27" s="112"/>
      <c r="G27" s="109"/>
      <c r="H27" s="110" t="str">
        <f ca="1">IFERROR(OFFSET($M$9,MATCH(I27,略号SPOT,0),-1),"")</f>
        <v/>
      </c>
      <c r="I27" s="112"/>
      <c r="J27" s="109"/>
      <c r="K27" s="110" t="str">
        <f ca="1">IFERROR(OFFSET($M$9,MATCH(L27,略号SPOT,0),-1),"")</f>
        <v/>
      </c>
      <c r="L27" s="112"/>
      <c r="M27" s="109"/>
      <c r="N27" s="110" t="str">
        <f ca="1">IFERROR(OFFSET($M$9,MATCH(O27,略号SPOT,0),-1),"")</f>
        <v/>
      </c>
      <c r="O27" s="112"/>
      <c r="P27" s="109"/>
      <c r="Q27" s="110" t="str">
        <f ca="1">IFERROR(OFFSET($M$9,MATCH(R27,略号SPOT,0),-1),"")</f>
        <v/>
      </c>
      <c r="R27" s="112"/>
      <c r="S27" s="109"/>
      <c r="T27" s="110" t="str">
        <f ca="1">IFERROR(OFFSET($M$9,MATCH(U27,略号SPOT,0),-1),"")</f>
        <v/>
      </c>
      <c r="U27" s="112"/>
      <c r="V27" s="109"/>
      <c r="W27" s="110" t="str">
        <f ca="1">IFERROR(OFFSET($M$9,MATCH(X27,略号SPOT,0),-1),"")</f>
        <v/>
      </c>
      <c r="X27" s="112"/>
      <c r="Z27" s="114"/>
    </row>
    <row r="28" spans="2:26" s="54" customFormat="1" ht="15.75" customHeight="1">
      <c r="B28" s="116"/>
      <c r="D28" s="290" t="str">
        <f>マスター!W40</f>
        <v>　/　(月)</v>
      </c>
      <c r="E28" s="291"/>
      <c r="F28" s="292"/>
      <c r="G28" s="290" t="str">
        <f>マスター!X40</f>
        <v>　/　(火)</v>
      </c>
      <c r="H28" s="291"/>
      <c r="I28" s="292"/>
      <c r="J28" s="290" t="str">
        <f>マスター!Y40</f>
        <v>　/　(水)</v>
      </c>
      <c r="K28" s="291"/>
      <c r="L28" s="292"/>
      <c r="M28" s="290" t="str">
        <f>マスター!Z40</f>
        <v>　/　(木)</v>
      </c>
      <c r="N28" s="291"/>
      <c r="O28" s="292"/>
      <c r="P28" s="290" t="str">
        <f>マスター!AA40</f>
        <v>　/　(金)</v>
      </c>
      <c r="Q28" s="291"/>
      <c r="R28" s="292"/>
      <c r="S28" s="290" t="str">
        <f>マスター!AB40</f>
        <v>　/　(土)</v>
      </c>
      <c r="T28" s="291"/>
      <c r="U28" s="292"/>
      <c r="V28" s="290" t="str">
        <f>マスター!AC40</f>
        <v>　/　(日)</v>
      </c>
      <c r="W28" s="291"/>
      <c r="X28" s="292"/>
      <c r="Z28" s="116"/>
    </row>
    <row r="29" spans="2:26" s="55" customFormat="1" ht="15.75" customHeight="1">
      <c r="B29" s="116"/>
      <c r="D29" s="107" t="s">
        <v>37</v>
      </c>
      <c r="E29" s="108" t="s">
        <v>20</v>
      </c>
      <c r="F29" s="83" t="s">
        <v>15</v>
      </c>
      <c r="G29" s="107" t="s">
        <v>37</v>
      </c>
      <c r="H29" s="108" t="s">
        <v>20</v>
      </c>
      <c r="I29" s="83" t="s">
        <v>15</v>
      </c>
      <c r="J29" s="107" t="s">
        <v>37</v>
      </c>
      <c r="K29" s="108" t="s">
        <v>20</v>
      </c>
      <c r="L29" s="83" t="s">
        <v>15</v>
      </c>
      <c r="M29" s="107" t="s">
        <v>37</v>
      </c>
      <c r="N29" s="108" t="s">
        <v>20</v>
      </c>
      <c r="O29" s="83" t="s">
        <v>15</v>
      </c>
      <c r="P29" s="107" t="s">
        <v>37</v>
      </c>
      <c r="Q29" s="108" t="s">
        <v>20</v>
      </c>
      <c r="R29" s="83" t="s">
        <v>15</v>
      </c>
      <c r="S29" s="107" t="s">
        <v>37</v>
      </c>
      <c r="T29" s="108" t="s">
        <v>20</v>
      </c>
      <c r="U29" s="83" t="s">
        <v>15</v>
      </c>
      <c r="V29" s="107" t="s">
        <v>37</v>
      </c>
      <c r="W29" s="108" t="s">
        <v>20</v>
      </c>
      <c r="X29" s="83" t="s">
        <v>15</v>
      </c>
      <c r="Z29" s="116"/>
    </row>
    <row r="30" spans="2:26" ht="15.75" customHeight="1">
      <c r="B30" s="116"/>
      <c r="D30" s="109"/>
      <c r="E30" s="110" t="str">
        <f ca="1">IFERROR(OFFSET($M$9,MATCH(F30,略号SPOT,0),-1),"")</f>
        <v/>
      </c>
      <c r="F30" s="111"/>
      <c r="G30" s="109"/>
      <c r="H30" s="110" t="str">
        <f ca="1">IFERROR(OFFSET($M$9,MATCH(I30,略号SPOT,0),-1),"")</f>
        <v/>
      </c>
      <c r="I30" s="111"/>
      <c r="J30" s="109"/>
      <c r="K30" s="110" t="str">
        <f ca="1">IFERROR(OFFSET($M$9,MATCH(L30,略号SPOT,0),-1),"")</f>
        <v/>
      </c>
      <c r="L30" s="111"/>
      <c r="M30" s="109"/>
      <c r="N30" s="110" t="str">
        <f ca="1">IFERROR(OFFSET($M$9,MATCH(O30,略号SPOT,0),-1),"")</f>
        <v/>
      </c>
      <c r="O30" s="111"/>
      <c r="P30" s="109"/>
      <c r="Q30" s="110" t="str">
        <f ca="1">IFERROR(OFFSET($M$9,MATCH(R30,略号SPOT,0),-1),"")</f>
        <v/>
      </c>
      <c r="R30" s="111"/>
      <c r="S30" s="109"/>
      <c r="T30" s="110" t="str">
        <f ca="1">IFERROR(OFFSET($M$9,MATCH(U30,略号SPOT,0),-1),"")</f>
        <v/>
      </c>
      <c r="U30" s="111"/>
      <c r="V30" s="109"/>
      <c r="W30" s="110" t="str">
        <f ca="1">IFERROR(OFFSET($M$9,MATCH(X30,略号SPOT,0),-1),"")</f>
        <v/>
      </c>
      <c r="X30" s="111"/>
      <c r="Z30" s="116"/>
    </row>
    <row r="31" spans="2:26" ht="15.75" customHeight="1">
      <c r="B31" s="116"/>
      <c r="D31" s="109"/>
      <c r="E31" s="110" t="str">
        <f ca="1">IFERROR(OFFSET($M$9,MATCH(F31,略号SPOT,0),-1),"")</f>
        <v/>
      </c>
      <c r="F31" s="111"/>
      <c r="G31" s="109"/>
      <c r="H31" s="110" t="str">
        <f ca="1">IFERROR(OFFSET($M$9,MATCH(I31,略号SPOT,0),-1),"")</f>
        <v/>
      </c>
      <c r="I31" s="111"/>
      <c r="J31" s="109"/>
      <c r="K31" s="110" t="str">
        <f ca="1">IFERROR(OFFSET($M$9,MATCH(L31,略号SPOT,0),-1),"")</f>
        <v/>
      </c>
      <c r="L31" s="111"/>
      <c r="M31" s="109"/>
      <c r="N31" s="110" t="str">
        <f ca="1">IFERROR(OFFSET($M$9,MATCH(O31,略号SPOT,0),-1),"")</f>
        <v/>
      </c>
      <c r="O31" s="111"/>
      <c r="P31" s="109"/>
      <c r="Q31" s="110" t="str">
        <f ca="1">IFERROR(OFFSET($M$9,MATCH(R31,略号SPOT,0),-1),"")</f>
        <v/>
      </c>
      <c r="R31" s="111"/>
      <c r="S31" s="109"/>
      <c r="T31" s="110" t="str">
        <f ca="1">IFERROR(OFFSET($M$9,MATCH(U31,略号SPOT,0),-1),"")</f>
        <v/>
      </c>
      <c r="U31" s="111"/>
      <c r="V31" s="109"/>
      <c r="W31" s="110" t="str">
        <f ca="1">IFERROR(OFFSET($M$9,MATCH(X31,略号SPOT,0),-1),"")</f>
        <v/>
      </c>
      <c r="X31" s="111"/>
      <c r="Z31" s="116"/>
    </row>
    <row r="32" spans="2:26" ht="15.75" customHeight="1">
      <c r="B32" s="116"/>
      <c r="D32" s="109"/>
      <c r="E32" s="110" t="str">
        <f ca="1">IFERROR(OFFSET($M$9,MATCH(F32,略号SPOT,0),-1),"")</f>
        <v/>
      </c>
      <c r="F32" s="112"/>
      <c r="G32" s="109"/>
      <c r="H32" s="110" t="str">
        <f ca="1">IFERROR(OFFSET($M$9,MATCH(I32,略号SPOT,0),-1),"")</f>
        <v/>
      </c>
      <c r="I32" s="112"/>
      <c r="J32" s="109"/>
      <c r="K32" s="110" t="str">
        <f ca="1">IFERROR(OFFSET($M$9,MATCH(L32,略号SPOT,0),-1),"")</f>
        <v/>
      </c>
      <c r="L32" s="112"/>
      <c r="M32" s="109"/>
      <c r="N32" s="110" t="str">
        <f ca="1">IFERROR(OFFSET($M$9,MATCH(O32,略号SPOT,0),-1),"")</f>
        <v/>
      </c>
      <c r="O32" s="112"/>
      <c r="P32" s="109"/>
      <c r="Q32" s="110" t="str">
        <f ca="1">IFERROR(OFFSET($M$9,MATCH(R32,略号SPOT,0),-1),"")</f>
        <v/>
      </c>
      <c r="R32" s="112"/>
      <c r="S32" s="109"/>
      <c r="T32" s="110" t="str">
        <f ca="1">IFERROR(OFFSET($M$9,MATCH(U32,略号SPOT,0),-1),"")</f>
        <v/>
      </c>
      <c r="U32" s="112"/>
      <c r="V32" s="109"/>
      <c r="W32" s="110" t="str">
        <f ca="1">IFERROR(OFFSET($M$9,MATCH(X32,略号SPOT,0),-1),"")</f>
        <v/>
      </c>
      <c r="X32" s="112"/>
      <c r="Z32" s="116"/>
    </row>
    <row r="33" spans="2:26" s="54" customFormat="1" ht="15.75" customHeight="1">
      <c r="B33" s="116"/>
      <c r="D33" s="290" t="str">
        <f>マスター!W41</f>
        <v>　/　(月)</v>
      </c>
      <c r="E33" s="291"/>
      <c r="F33" s="292"/>
      <c r="G33" s="290" t="str">
        <f>マスター!X41</f>
        <v>　/　(火)</v>
      </c>
      <c r="H33" s="291"/>
      <c r="I33" s="292"/>
      <c r="J33" s="290" t="str">
        <f>マスター!Y41</f>
        <v>　/　(水)</v>
      </c>
      <c r="K33" s="291"/>
      <c r="L33" s="292"/>
      <c r="M33" s="290" t="str">
        <f>マスター!Z41</f>
        <v>　/　(木)</v>
      </c>
      <c r="N33" s="291"/>
      <c r="O33" s="292"/>
      <c r="P33" s="290" t="str">
        <f>マスター!AA41</f>
        <v>　/　(金)</v>
      </c>
      <c r="Q33" s="291"/>
      <c r="R33" s="292"/>
      <c r="S33" s="290" t="str">
        <f>マスター!AB41</f>
        <v>　/　(土)</v>
      </c>
      <c r="T33" s="291"/>
      <c r="U33" s="292"/>
      <c r="V33" s="290" t="str">
        <f>マスター!AC41</f>
        <v>　/　(日)</v>
      </c>
      <c r="W33" s="291"/>
      <c r="X33" s="292"/>
      <c r="Z33" s="116"/>
    </row>
    <row r="34" spans="2:26" s="55" customFormat="1" ht="15.75" customHeight="1">
      <c r="B34" s="116"/>
      <c r="D34" s="107" t="s">
        <v>37</v>
      </c>
      <c r="E34" s="108" t="s">
        <v>20</v>
      </c>
      <c r="F34" s="174" t="s">
        <v>15</v>
      </c>
      <c r="G34" s="107" t="s">
        <v>37</v>
      </c>
      <c r="H34" s="108" t="s">
        <v>20</v>
      </c>
      <c r="I34" s="174" t="s">
        <v>15</v>
      </c>
      <c r="J34" s="107" t="s">
        <v>37</v>
      </c>
      <c r="K34" s="108" t="s">
        <v>20</v>
      </c>
      <c r="L34" s="174" t="s">
        <v>15</v>
      </c>
      <c r="M34" s="107" t="s">
        <v>37</v>
      </c>
      <c r="N34" s="108" t="s">
        <v>20</v>
      </c>
      <c r="O34" s="174" t="s">
        <v>15</v>
      </c>
      <c r="P34" s="107" t="s">
        <v>37</v>
      </c>
      <c r="Q34" s="108" t="s">
        <v>20</v>
      </c>
      <c r="R34" s="174" t="s">
        <v>15</v>
      </c>
      <c r="S34" s="107" t="s">
        <v>37</v>
      </c>
      <c r="T34" s="108" t="s">
        <v>20</v>
      </c>
      <c r="U34" s="174" t="s">
        <v>15</v>
      </c>
      <c r="V34" s="107" t="s">
        <v>37</v>
      </c>
      <c r="W34" s="108" t="s">
        <v>20</v>
      </c>
      <c r="X34" s="174" t="s">
        <v>15</v>
      </c>
      <c r="Z34" s="116"/>
    </row>
    <row r="35" spans="2:26" ht="15.75" customHeight="1">
      <c r="B35" s="116"/>
      <c r="D35" s="109"/>
      <c r="E35" s="110" t="str">
        <f ca="1">IFERROR(OFFSET($M$9,MATCH(F35,略号SPOT,0),-1),"")</f>
        <v/>
      </c>
      <c r="F35" s="111"/>
      <c r="G35" s="109"/>
      <c r="H35" s="110" t="str">
        <f ca="1">IFERROR(OFFSET($M$9,MATCH(I35,略号SPOT,0),-1),"")</f>
        <v/>
      </c>
      <c r="I35" s="111"/>
      <c r="J35" s="109"/>
      <c r="K35" s="110" t="str">
        <f ca="1">IFERROR(OFFSET($M$9,MATCH(L35,略号SPOT,0),-1),"")</f>
        <v/>
      </c>
      <c r="L35" s="111"/>
      <c r="M35" s="109"/>
      <c r="N35" s="110" t="str">
        <f ca="1">IFERROR(OFFSET($M$9,MATCH(O35,略号SPOT,0),-1),"")</f>
        <v/>
      </c>
      <c r="O35" s="111"/>
      <c r="P35" s="109"/>
      <c r="Q35" s="110" t="str">
        <f ca="1">IFERROR(OFFSET($M$9,MATCH(R35,略号SPOT,0),-1),"")</f>
        <v/>
      </c>
      <c r="R35" s="111"/>
      <c r="S35" s="109"/>
      <c r="T35" s="110" t="str">
        <f ca="1">IFERROR(OFFSET($M$9,MATCH(U35,略号SPOT,0),-1),"")</f>
        <v/>
      </c>
      <c r="U35" s="111"/>
      <c r="V35" s="109"/>
      <c r="W35" s="110" t="str">
        <f ca="1">IFERROR(OFFSET($M$9,MATCH(X35,略号SPOT,0),-1),"")</f>
        <v/>
      </c>
      <c r="X35" s="111"/>
      <c r="Z35" s="116"/>
    </row>
    <row r="36" spans="2:26" ht="15.75" customHeight="1">
      <c r="B36" s="116"/>
      <c r="D36" s="109"/>
      <c r="E36" s="110" t="str">
        <f ca="1">IFERROR(OFFSET($M$9,MATCH(F36,略号SPOT,0),-1),"")</f>
        <v/>
      </c>
      <c r="F36" s="111"/>
      <c r="G36" s="109"/>
      <c r="H36" s="110" t="str">
        <f ca="1">IFERROR(OFFSET($M$9,MATCH(I36,略号SPOT,0),-1),"")</f>
        <v/>
      </c>
      <c r="I36" s="111"/>
      <c r="J36" s="109"/>
      <c r="K36" s="110" t="str">
        <f ca="1">IFERROR(OFFSET($M$9,MATCH(L36,略号SPOT,0),-1),"")</f>
        <v/>
      </c>
      <c r="L36" s="111"/>
      <c r="M36" s="109"/>
      <c r="N36" s="110" t="str">
        <f ca="1">IFERROR(OFFSET($M$9,MATCH(O36,略号SPOT,0),-1),"")</f>
        <v/>
      </c>
      <c r="O36" s="111"/>
      <c r="P36" s="109"/>
      <c r="Q36" s="110" t="str">
        <f ca="1">IFERROR(OFFSET($M$9,MATCH(R36,略号SPOT,0),-1),"")</f>
        <v/>
      </c>
      <c r="R36" s="111"/>
      <c r="S36" s="109"/>
      <c r="T36" s="110" t="str">
        <f ca="1">IFERROR(OFFSET($M$9,MATCH(U36,略号SPOT,0),-1),"")</f>
        <v/>
      </c>
      <c r="U36" s="111"/>
      <c r="V36" s="109"/>
      <c r="W36" s="110" t="str">
        <f ca="1">IFERROR(OFFSET($M$9,MATCH(X36,略号SPOT,0),-1),"")</f>
        <v/>
      </c>
      <c r="X36" s="111"/>
      <c r="Z36" s="116"/>
    </row>
    <row r="37" spans="2:26" ht="15.75" customHeight="1">
      <c r="B37" s="116"/>
      <c r="D37" s="109"/>
      <c r="E37" s="110" t="str">
        <f ca="1">IFERROR(OFFSET($M$9,MATCH(F37,略号SPOT,0),-1),"")</f>
        <v/>
      </c>
      <c r="F37" s="111"/>
      <c r="G37" s="109"/>
      <c r="H37" s="110" t="str">
        <f ca="1">IFERROR(OFFSET($M$9,MATCH(I37,略号SPOT,0),-1),"")</f>
        <v/>
      </c>
      <c r="I37" s="111"/>
      <c r="J37" s="109"/>
      <c r="K37" s="110" t="str">
        <f ca="1">IFERROR(OFFSET($M$9,MATCH(L37,略号SPOT,0),-1),"")</f>
        <v/>
      </c>
      <c r="L37" s="111"/>
      <c r="M37" s="109"/>
      <c r="N37" s="110" t="str">
        <f ca="1">IFERROR(OFFSET($M$9,MATCH(O37,略号SPOT,0),-1),"")</f>
        <v/>
      </c>
      <c r="O37" s="111"/>
      <c r="P37" s="109"/>
      <c r="Q37" s="110" t="str">
        <f ca="1">IFERROR(OFFSET($M$9,MATCH(R37,略号SPOT,0),-1),"")</f>
        <v/>
      </c>
      <c r="R37" s="111"/>
      <c r="S37" s="109"/>
      <c r="T37" s="110" t="str">
        <f ca="1">IFERROR(OFFSET($M$9,MATCH(U37,略号SPOT,0),-1),"")</f>
        <v/>
      </c>
      <c r="U37" s="111"/>
      <c r="V37" s="109"/>
      <c r="W37" s="110" t="str">
        <f ca="1">IFERROR(OFFSET($M$9,MATCH(X37,略号SPOT,0),-1),"")</f>
        <v/>
      </c>
      <c r="X37" s="111"/>
      <c r="Z37" s="116"/>
    </row>
    <row r="38" spans="2:26" s="54" customFormat="1" ht="15.75" customHeight="1">
      <c r="B38" s="116"/>
      <c r="D38" s="290" t="str">
        <f>マスター!W42</f>
        <v>　/　(月)</v>
      </c>
      <c r="E38" s="291"/>
      <c r="F38" s="292"/>
      <c r="G38" s="290" t="str">
        <f>マスター!X42</f>
        <v>　/　(火)</v>
      </c>
      <c r="H38" s="291"/>
      <c r="I38" s="292"/>
      <c r="J38" s="290" t="str">
        <f>マスター!Y42</f>
        <v>　/　(水)</v>
      </c>
      <c r="K38" s="291"/>
      <c r="L38" s="292"/>
      <c r="M38" s="290" t="str">
        <f>マスター!Z42</f>
        <v>　/　(木)</v>
      </c>
      <c r="N38" s="291"/>
      <c r="O38" s="292"/>
      <c r="P38" s="290" t="str">
        <f>マスター!AA42</f>
        <v>　/　(金)</v>
      </c>
      <c r="Q38" s="291"/>
      <c r="R38" s="292"/>
      <c r="S38" s="290" t="str">
        <f>マスター!AB42</f>
        <v>　/　(土)</v>
      </c>
      <c r="T38" s="291"/>
      <c r="U38" s="292"/>
      <c r="V38" s="290" t="str">
        <f>マスター!AC42</f>
        <v>　/　(日)</v>
      </c>
      <c r="W38" s="291"/>
      <c r="X38" s="292"/>
      <c r="Z38" s="116"/>
    </row>
    <row r="39" spans="2:26" s="55" customFormat="1" ht="15.75" customHeight="1">
      <c r="B39" s="116"/>
      <c r="D39" s="107" t="s">
        <v>37</v>
      </c>
      <c r="E39" s="108" t="s">
        <v>20</v>
      </c>
      <c r="F39" s="83" t="s">
        <v>15</v>
      </c>
      <c r="G39" s="107" t="s">
        <v>37</v>
      </c>
      <c r="H39" s="108" t="s">
        <v>20</v>
      </c>
      <c r="I39" s="83" t="s">
        <v>15</v>
      </c>
      <c r="J39" s="107" t="s">
        <v>37</v>
      </c>
      <c r="K39" s="108" t="s">
        <v>20</v>
      </c>
      <c r="L39" s="83" t="s">
        <v>15</v>
      </c>
      <c r="M39" s="107" t="s">
        <v>37</v>
      </c>
      <c r="N39" s="108" t="s">
        <v>20</v>
      </c>
      <c r="O39" s="83" t="s">
        <v>15</v>
      </c>
      <c r="P39" s="107" t="s">
        <v>37</v>
      </c>
      <c r="Q39" s="108" t="s">
        <v>20</v>
      </c>
      <c r="R39" s="83" t="s">
        <v>15</v>
      </c>
      <c r="S39" s="107" t="s">
        <v>37</v>
      </c>
      <c r="T39" s="108" t="s">
        <v>20</v>
      </c>
      <c r="U39" s="83" t="s">
        <v>15</v>
      </c>
      <c r="V39" s="107" t="s">
        <v>37</v>
      </c>
      <c r="W39" s="108" t="s">
        <v>20</v>
      </c>
      <c r="X39" s="83" t="s">
        <v>15</v>
      </c>
      <c r="Z39" s="116"/>
    </row>
    <row r="40" spans="2:26" ht="15.75" customHeight="1">
      <c r="B40" s="116"/>
      <c r="D40" s="109"/>
      <c r="E40" s="110" t="str">
        <f ca="1">IFERROR(OFFSET($M$9,MATCH(F40,略号SPOT,0),-1),"")</f>
        <v/>
      </c>
      <c r="F40" s="111"/>
      <c r="G40" s="109"/>
      <c r="H40" s="110" t="str">
        <f ca="1">IFERROR(OFFSET($M$9,MATCH(I40,略号SPOT,0),-1),"")</f>
        <v/>
      </c>
      <c r="I40" s="111"/>
      <c r="J40" s="109"/>
      <c r="K40" s="110" t="str">
        <f ca="1">IFERROR(OFFSET($M$9,MATCH(L40,略号SPOT,0),-1),"")</f>
        <v/>
      </c>
      <c r="L40" s="111"/>
      <c r="M40" s="109"/>
      <c r="N40" s="110" t="str">
        <f ca="1">IFERROR(OFFSET($M$9,MATCH(O40,略号SPOT,0),-1),"")</f>
        <v/>
      </c>
      <c r="O40" s="111"/>
      <c r="P40" s="109"/>
      <c r="Q40" s="110" t="str">
        <f ca="1">IFERROR(OFFSET($M$9,MATCH(R40,略号SPOT,0),-1),"")</f>
        <v/>
      </c>
      <c r="R40" s="111"/>
      <c r="S40" s="109"/>
      <c r="T40" s="110" t="str">
        <f ca="1">IFERROR(OFFSET($M$9,MATCH(U40,略号SPOT,0),-1),"")</f>
        <v/>
      </c>
      <c r="U40" s="111"/>
      <c r="V40" s="109"/>
      <c r="W40" s="110" t="str">
        <f ca="1">IFERROR(OFFSET($M$9,MATCH(X40,略号SPOT,0),-1),"")</f>
        <v/>
      </c>
      <c r="X40" s="111"/>
      <c r="Z40" s="116"/>
    </row>
    <row r="41" spans="2:26" ht="15.75" customHeight="1">
      <c r="B41" s="116"/>
      <c r="D41" s="109"/>
      <c r="E41" s="110" t="str">
        <f ca="1">IFERROR(OFFSET($M$9,MATCH(F41,略号SPOT,0),-1),"")</f>
        <v/>
      </c>
      <c r="F41" s="111"/>
      <c r="G41" s="109"/>
      <c r="H41" s="110" t="str">
        <f ca="1">IFERROR(OFFSET($M$9,MATCH(I41,略号SPOT,0),-1),"")</f>
        <v/>
      </c>
      <c r="I41" s="111"/>
      <c r="J41" s="109"/>
      <c r="K41" s="110" t="str">
        <f ca="1">IFERROR(OFFSET($M$9,MATCH(L41,略号SPOT,0),-1),"")</f>
        <v/>
      </c>
      <c r="L41" s="111"/>
      <c r="M41" s="109"/>
      <c r="N41" s="110" t="str">
        <f ca="1">IFERROR(OFFSET($M$9,MATCH(O41,略号SPOT,0),-1),"")</f>
        <v/>
      </c>
      <c r="O41" s="111"/>
      <c r="P41" s="109"/>
      <c r="Q41" s="110" t="str">
        <f ca="1">IFERROR(OFFSET($M$9,MATCH(R41,略号SPOT,0),-1),"")</f>
        <v/>
      </c>
      <c r="R41" s="111"/>
      <c r="S41" s="109"/>
      <c r="T41" s="110" t="str">
        <f ca="1">IFERROR(OFFSET($M$9,MATCH(U41,略号SPOT,0),-1),"")</f>
        <v/>
      </c>
      <c r="U41" s="111"/>
      <c r="V41" s="109"/>
      <c r="W41" s="110" t="str">
        <f ca="1">IFERROR(OFFSET($M$9,MATCH(X41,略号SPOT,0),-1),"")</f>
        <v/>
      </c>
      <c r="X41" s="111"/>
      <c r="Z41" s="116"/>
    </row>
    <row r="42" spans="2:26" ht="15.75" customHeight="1">
      <c r="B42" s="116"/>
      <c r="D42" s="109"/>
      <c r="E42" s="110" t="str">
        <f ca="1">IFERROR(OFFSET($M$9,MATCH(F42,略号SPOT,0),-1),"")</f>
        <v/>
      </c>
      <c r="F42" s="111"/>
      <c r="G42" s="109"/>
      <c r="H42" s="110" t="str">
        <f ca="1">IFERROR(OFFSET($M$9,MATCH(I42,略号SPOT,0),-1),"")</f>
        <v/>
      </c>
      <c r="I42" s="111"/>
      <c r="J42" s="109"/>
      <c r="K42" s="110" t="str">
        <f ca="1">IFERROR(OFFSET($M$9,MATCH(L42,略号SPOT,0),-1),"")</f>
        <v/>
      </c>
      <c r="L42" s="111"/>
      <c r="M42" s="109"/>
      <c r="N42" s="110" t="str">
        <f ca="1">IFERROR(OFFSET($M$9,MATCH(O42,略号SPOT,0),-1),"")</f>
        <v/>
      </c>
      <c r="O42" s="111"/>
      <c r="P42" s="109"/>
      <c r="Q42" s="110" t="str">
        <f ca="1">IFERROR(OFFSET($M$9,MATCH(R42,略号SPOT,0),-1),"")</f>
        <v/>
      </c>
      <c r="R42" s="111"/>
      <c r="S42" s="109"/>
      <c r="T42" s="110" t="str">
        <f ca="1">IFERROR(OFFSET($M$9,MATCH(U42,略号SPOT,0),-1),"")</f>
        <v/>
      </c>
      <c r="U42" s="111"/>
      <c r="V42" s="109"/>
      <c r="W42" s="110" t="str">
        <f ca="1">IFERROR(OFFSET($M$9,MATCH(X42,略号SPOT,0),-1),"")</f>
        <v/>
      </c>
      <c r="X42" s="111"/>
      <c r="Z42" s="116"/>
    </row>
    <row r="43" spans="2:26" ht="7.5" customHeight="1">
      <c r="B43" s="116"/>
      <c r="T43" s="47"/>
      <c r="U43" s="47"/>
      <c r="Z43" s="116"/>
    </row>
    <row r="44" spans="2:26" ht="14.25">
      <c r="B44" s="116"/>
      <c r="X44" s="56" t="s">
        <v>38</v>
      </c>
      <c r="Z44" s="116"/>
    </row>
    <row r="45" spans="2:26" ht="14.25">
      <c r="B45" s="116"/>
      <c r="V45" s="285" t="s">
        <v>425</v>
      </c>
      <c r="W45" s="285"/>
      <c r="X45" s="285"/>
      <c r="Y45" s="285"/>
      <c r="Z45" s="116"/>
    </row>
    <row r="46" spans="2:26" ht="0.75" customHeight="1">
      <c r="B46" s="116"/>
      <c r="C46" s="87"/>
      <c r="D46" s="87"/>
      <c r="E46" s="87"/>
      <c r="F46" s="87"/>
      <c r="G46" s="87"/>
      <c r="H46" s="87"/>
      <c r="I46" s="87"/>
      <c r="J46" s="87"/>
      <c r="K46" s="87"/>
      <c r="L46" s="87"/>
      <c r="M46" s="87"/>
      <c r="N46" s="87"/>
      <c r="O46" s="87"/>
      <c r="P46" s="87"/>
      <c r="Q46" s="87"/>
      <c r="R46" s="87"/>
      <c r="S46" s="87"/>
      <c r="T46" s="87"/>
      <c r="U46" s="87"/>
      <c r="V46" s="87"/>
      <c r="W46" s="87"/>
      <c r="X46" s="87"/>
      <c r="Y46" s="87"/>
      <c r="Z46" s="116"/>
    </row>
    <row r="47" spans="2:26">
      <c r="B47" s="23"/>
      <c r="Z47" s="23"/>
    </row>
    <row r="48" spans="2:26">
      <c r="B48" s="23"/>
      <c r="Z48" s="23"/>
    </row>
  </sheetData>
  <mergeCells count="73">
    <mergeCell ref="V45:Y45"/>
    <mergeCell ref="S18:U18"/>
    <mergeCell ref="V18:X18"/>
    <mergeCell ref="V23:X23"/>
    <mergeCell ref="V28:X28"/>
    <mergeCell ref="V38:X38"/>
    <mergeCell ref="V33:X33"/>
    <mergeCell ref="G16:K16"/>
    <mergeCell ref="D10:F10"/>
    <mergeCell ref="D11:F11"/>
    <mergeCell ref="D12:F12"/>
    <mergeCell ref="D13:F13"/>
    <mergeCell ref="D14:F14"/>
    <mergeCell ref="D15:F15"/>
    <mergeCell ref="D16:F16"/>
    <mergeCell ref="G10:K10"/>
    <mergeCell ref="G11:K11"/>
    <mergeCell ref="G12:K12"/>
    <mergeCell ref="G13:K13"/>
    <mergeCell ref="G14:K14"/>
    <mergeCell ref="G15:K15"/>
    <mergeCell ref="E7:H7"/>
    <mergeCell ref="J7:L7"/>
    <mergeCell ref="W4:X4"/>
    <mergeCell ref="D9:F9"/>
    <mergeCell ref="G9:K9"/>
    <mergeCell ref="J4:R4"/>
    <mergeCell ref="D3:D4"/>
    <mergeCell ref="E3:H4"/>
    <mergeCell ref="E5:I5"/>
    <mergeCell ref="E6:L6"/>
    <mergeCell ref="R5:T5"/>
    <mergeCell ref="P6:R6"/>
    <mergeCell ref="P7:R7"/>
    <mergeCell ref="T7:U7"/>
    <mergeCell ref="W7:X7"/>
    <mergeCell ref="N9:O9"/>
    <mergeCell ref="D18:F18"/>
    <mergeCell ref="G18:I18"/>
    <mergeCell ref="J18:L18"/>
    <mergeCell ref="M18:O18"/>
    <mergeCell ref="P18:R18"/>
    <mergeCell ref="D23:F23"/>
    <mergeCell ref="D28:F28"/>
    <mergeCell ref="D38:F38"/>
    <mergeCell ref="G23:I23"/>
    <mergeCell ref="G28:I28"/>
    <mergeCell ref="G38:I38"/>
    <mergeCell ref="D33:F33"/>
    <mergeCell ref="G33:I33"/>
    <mergeCell ref="J23:L23"/>
    <mergeCell ref="J28:L28"/>
    <mergeCell ref="J38:L38"/>
    <mergeCell ref="M23:O23"/>
    <mergeCell ref="M28:O28"/>
    <mergeCell ref="M38:O38"/>
    <mergeCell ref="J33:L33"/>
    <mergeCell ref="M33:O33"/>
    <mergeCell ref="P23:R23"/>
    <mergeCell ref="P28:R28"/>
    <mergeCell ref="P38:R38"/>
    <mergeCell ref="S23:U23"/>
    <mergeCell ref="S28:U28"/>
    <mergeCell ref="S38:U38"/>
    <mergeCell ref="P33:R33"/>
    <mergeCell ref="S33:U33"/>
    <mergeCell ref="N15:O15"/>
    <mergeCell ref="N16:O16"/>
    <mergeCell ref="N10:O10"/>
    <mergeCell ref="N11:O11"/>
    <mergeCell ref="N12:O12"/>
    <mergeCell ref="N13:O13"/>
    <mergeCell ref="N14:O14"/>
  </mergeCells>
  <phoneticPr fontId="2"/>
  <dataValidations count="22">
    <dataValidation type="list" imeMode="disabled" showInputMessage="1" sqref="W4:X4">
      <formula1>INDIRECT("ページ数")</formula1>
    </dataValidation>
    <dataValidation type="list" imeMode="on" allowBlank="1" showInputMessage="1" sqref="D3:D4">
      <formula1>INDIRECT("変更")</formula1>
    </dataValidation>
    <dataValidation type="list" imeMode="on" allowBlank="1" showInputMessage="1" sqref="E3:H4">
      <formula1>INDIRECT("変更内容")</formula1>
    </dataValidation>
    <dataValidation type="list" imeMode="on" allowBlank="1" showInputMessage="1" sqref="R5:T5">
      <formula1>INDIRECT("発行日")</formula1>
    </dataValidation>
    <dataValidation imeMode="on" allowBlank="1" showInputMessage="1" showErrorMessage="1" sqref="W7:X7 E6:L6 P7:R7 Q9:X16"/>
    <dataValidation type="list" imeMode="off" allowBlank="1" showInputMessage="1" sqref="E7:H7">
      <formula1>INDIRECT("放送期間")</formula1>
    </dataValidation>
    <dataValidation type="list" imeMode="off" allowBlank="1" showInputMessage="1" sqref="J7:L7">
      <formula1>INDIRECT("放送期間終了SPOT")</formula1>
    </dataValidation>
    <dataValidation imeMode="off" allowBlank="1" showInputMessage="1" showErrorMessage="1" sqref="P6:R6 T7:U7 D10:F16 D20:D22 G20:G22 J20:J22 M20:M22 P20:P22 S20:S22 V20:V22 D25:D27 G25:G27 J25:J27 M25:M27 P25:P27 S25:S27 V25:V27 G30:G32 J30:J32 M30:M32 P30:P32 S30:S32 V30:V32 V40:V42 D40:D42 G40:G42 J40:J42 M40:M42 P40:P42 S40:S42 D30:D32 V35:V37 D35:D37 G35:G37 J35:J37 M35:M37 P35:P37 S35:S37"/>
    <dataValidation type="textLength" errorStyle="warning" imeMode="on" operator="lessThanOrEqual" allowBlank="1" showInputMessage="1" showErrorMessage="1" errorTitle="文字数オーバー" error="CM素材名は、全角３０文字以内です。" sqref="G10:K16">
      <formula1>30</formula1>
    </dataValidation>
    <dataValidation type="list" imeMode="off" allowBlank="1" showInputMessage="1" sqref="L10:L16 T40:T42 W20:W22 W25:W27 E30:E32 E20:E22 E25:E27 H30:H32 E40:E42 H20:H22 H25:H27 K30:K32 H40:H42 K20:K22 K25:K27 N30:N32 K40:K42 N20:N22 N25:N27 Q30:Q32 N40:N42 Q20:Q22 Q25:Q27 T30:T32 Q40:Q42 T20:T22 T25:T27 W40:W42 W30:W32 T35:T37 E35:E37 H35:H37 K35:K37 N35:N37 Q35:Q37 W35:W37">
      <formula1>INDIRECT("秒数")</formula1>
    </dataValidation>
    <dataValidation type="textLength" errorStyle="warning" imeMode="off" operator="lessThanOrEqual" allowBlank="1" showInputMessage="1" showErrorMessage="1" errorTitle="略号文字数" error="略号は、英数字で２桁以内（１桁可）です。" sqref="M10:M16">
      <formula1>2</formula1>
    </dataValidation>
    <dataValidation type="list" imeMode="on" allowBlank="1" showInputMessage="1" sqref="F20:F22 I20:I22 L20:L22 O20:O22 R20:R22 U20:U22 X20:X22 F25:F27 I25:I27 L25:L27 O25:O27 R25:R27 U25:U27 X25:X27 I30:I32 L30:L32 O30:O32 R30:R32 U30:U32 X30:X32 X40:X42 F40:F42 I40:I42 L40:L42 O40:O42 R40:R42 U40:U43 F30:F32 X35:X37 F35:F37 I35:I37 L35:L37 O35:O37 R35:R37 U35:U37">
      <formula1>INDIRECT("略号SPOT")</formula1>
    </dataValidation>
    <dataValidation type="list" imeMode="off" allowBlank="1" showInputMessage="1" sqref="P10:P16">
      <formula1>INDIRECT("搬入日")</formula1>
    </dataValidation>
    <dataValidation type="list" imeMode="off" allowBlank="1" showInputMessage="1" sqref="D18:F18 D23:F23 D28:F28 D38:F38 D33:F33">
      <formula1>INDIRECT("月曜SPOT")</formula1>
    </dataValidation>
    <dataValidation type="list" imeMode="off" allowBlank="1" showInputMessage="1" sqref="G18:I18 G23:I23 G28:I28 G38:I38 G33:I33">
      <formula1>INDIRECT("火曜SPOT")</formula1>
    </dataValidation>
    <dataValidation type="list" imeMode="off" allowBlank="1" showInputMessage="1" sqref="V18:X18 V23:X23 V28:X28 V38:X38 V33:X33">
      <formula1>INDIRECT("日曜SPOT")</formula1>
    </dataValidation>
    <dataValidation type="list" imeMode="off" allowBlank="1" showInputMessage="1" sqref="J18:L18 J23:L23 J28:L28 J38:L38 J33:L33">
      <formula1>INDIRECT("水曜SPOT")</formula1>
    </dataValidation>
    <dataValidation type="list" imeMode="off" allowBlank="1" showInputMessage="1" sqref="M18:O18 M23:O23 M28:O28 M38:O38 M33:O33">
      <formula1>INDIRECT("木曜SPOT")</formula1>
    </dataValidation>
    <dataValidation type="list" imeMode="off" allowBlank="1" showInputMessage="1" sqref="P18:R18 P23:R23 P28:R28 P38:R38 P33:R33">
      <formula1>INDIRECT("金曜SPOT")</formula1>
    </dataValidation>
    <dataValidation type="list" imeMode="off" allowBlank="1" showInputMessage="1" sqref="S18:U18 S23:U23 S28:U28 S38:U38 S33:U33">
      <formula1>INDIRECT("土曜SPOT")</formula1>
    </dataValidation>
    <dataValidation type="list" imeMode="on" allowBlank="1" showInputMessage="1" sqref="E5:I5">
      <formula1>INDIRECT("テーブル1[局名]")</formula1>
    </dataValidation>
    <dataValidation type="list" allowBlank="1" showInputMessage="1" showErrorMessage="1" sqref="N10:O16">
      <formula1>INDIRECT("搬入状況")</formula1>
    </dataValidation>
  </dataValidations>
  <hyperlinks>
    <hyperlink ref="V45" r:id="rId1" display="2017年4月適用開始 (v1.0)"/>
  </hyperlinks>
  <printOptions horizontalCentered="1"/>
  <pageMargins left="0.19685039370078741" right="0.19685039370078741" top="0.19685039370078741" bottom="0.19685039370078741" header="0.51181102362204722" footer="0"/>
  <pageSetup paperSize="9" scale="86" orientation="landscape"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64"/>
  <sheetViews>
    <sheetView topLeftCell="H4" workbookViewId="0">
      <selection activeCell="J2" sqref="J2:J30"/>
    </sheetView>
  </sheetViews>
  <sheetFormatPr defaultRowHeight="13.5"/>
  <cols>
    <col min="1" max="1" width="16.875" customWidth="1"/>
    <col min="2" max="3" width="34.375" customWidth="1"/>
    <col min="4" max="4" width="16.375" customWidth="1"/>
    <col min="5" max="5" width="12.5" customWidth="1"/>
    <col min="6" max="6" width="19.375" bestFit="1" customWidth="1"/>
    <col min="7" max="10" width="15.75" style="71" customWidth="1"/>
    <col min="13" max="13" width="8.625" bestFit="1" customWidth="1"/>
    <col min="14" max="14" width="8.625" customWidth="1"/>
    <col min="15" max="15" width="8.625" bestFit="1" customWidth="1"/>
    <col min="22" max="22" width="10.5" style="69" bestFit="1" customWidth="1"/>
    <col min="23" max="23" width="10.25" customWidth="1"/>
  </cols>
  <sheetData>
    <row r="1" spans="1:29">
      <c r="A1" t="s">
        <v>47</v>
      </c>
      <c r="B1" t="s">
        <v>49</v>
      </c>
      <c r="C1" t="s">
        <v>60</v>
      </c>
      <c r="D1" t="s">
        <v>73</v>
      </c>
      <c r="E1" t="s">
        <v>20</v>
      </c>
      <c r="F1" t="s">
        <v>75</v>
      </c>
      <c r="G1" s="71" t="s">
        <v>80</v>
      </c>
      <c r="H1" s="71" t="s">
        <v>120</v>
      </c>
      <c r="I1" s="71" t="s">
        <v>127</v>
      </c>
      <c r="J1" s="71" t="s">
        <v>126</v>
      </c>
      <c r="K1" t="s">
        <v>16</v>
      </c>
      <c r="L1" t="s">
        <v>17</v>
      </c>
      <c r="M1" t="s">
        <v>18</v>
      </c>
      <c r="N1" t="s">
        <v>107</v>
      </c>
      <c r="O1">
        <v>2</v>
      </c>
      <c r="P1">
        <v>3</v>
      </c>
      <c r="Q1">
        <v>4</v>
      </c>
      <c r="R1">
        <v>5</v>
      </c>
      <c r="S1">
        <v>6</v>
      </c>
      <c r="T1">
        <v>0</v>
      </c>
      <c r="U1">
        <v>1</v>
      </c>
      <c r="V1" s="69" t="s">
        <v>119</v>
      </c>
      <c r="W1">
        <v>2</v>
      </c>
      <c r="X1">
        <v>3</v>
      </c>
      <c r="Y1">
        <v>4</v>
      </c>
      <c r="Z1">
        <v>5</v>
      </c>
      <c r="AA1">
        <v>6</v>
      </c>
      <c r="AB1">
        <v>0</v>
      </c>
      <c r="AC1">
        <v>1</v>
      </c>
    </row>
    <row r="2" spans="1:29">
      <c r="A2" t="s">
        <v>44</v>
      </c>
      <c r="F2" s="63" t="s">
        <v>76</v>
      </c>
      <c r="G2" s="72" t="s">
        <v>81</v>
      </c>
      <c r="H2" s="72" t="s">
        <v>128</v>
      </c>
      <c r="I2" s="72" t="s">
        <v>128</v>
      </c>
      <c r="J2" s="72" t="s">
        <v>128</v>
      </c>
      <c r="O2" s="81" t="s">
        <v>95</v>
      </c>
      <c r="P2" s="81" t="s">
        <v>21</v>
      </c>
      <c r="Q2" s="81" t="s">
        <v>22</v>
      </c>
      <c r="R2" s="81" t="s">
        <v>96</v>
      </c>
      <c r="S2" s="81" t="s">
        <v>23</v>
      </c>
      <c r="T2" s="81" t="s">
        <v>24</v>
      </c>
      <c r="U2" s="81" t="s">
        <v>25</v>
      </c>
      <c r="V2" s="70" t="str">
        <f>'ラジオＣＭ進行表（枠あり）'!F12</f>
        <v>　　　年　　月　　日（　）</v>
      </c>
      <c r="W2" s="82" t="e">
        <f>V2-IF(V4&gt;=2,V4,V4+7)+W1</f>
        <v>#VALUE!</v>
      </c>
      <c r="X2" s="82" t="e">
        <f>W2+1</f>
        <v>#VALUE!</v>
      </c>
      <c r="Y2" s="82" t="e">
        <f t="shared" ref="Y2:AC2" si="0">X2+1</f>
        <v>#VALUE!</v>
      </c>
      <c r="Z2" s="82" t="e">
        <f t="shared" si="0"/>
        <v>#VALUE!</v>
      </c>
      <c r="AA2" s="82" t="e">
        <f t="shared" si="0"/>
        <v>#VALUE!</v>
      </c>
      <c r="AB2" s="82" t="e">
        <f t="shared" si="0"/>
        <v>#VALUE!</v>
      </c>
      <c r="AC2" s="82" t="e">
        <f t="shared" si="0"/>
        <v>#VALUE!</v>
      </c>
    </row>
    <row r="3" spans="1:29">
      <c r="A3" t="s">
        <v>39</v>
      </c>
      <c r="B3" t="s">
        <v>121</v>
      </c>
      <c r="C3" t="s">
        <v>65</v>
      </c>
      <c r="D3" s="68" t="s">
        <v>97</v>
      </c>
      <c r="E3">
        <v>10</v>
      </c>
      <c r="F3" s="64">
        <f ca="1">TODAY()+ROW()-3</f>
        <v>43371</v>
      </c>
      <c r="G3" s="73">
        <f ca="1">TODAY()+ROW()-3</f>
        <v>43371</v>
      </c>
      <c r="H3" s="86" t="str">
        <f>IFERROR('ラジオＣＭ進行表（枠あり）'!F12+ROW()-3,"")</f>
        <v/>
      </c>
      <c r="I3" s="86" t="str">
        <f>IFERROR('ラジオＣＭ進行表（枠なし）'!F12+ROW()-3,"")</f>
        <v/>
      </c>
      <c r="J3" s="86" t="str">
        <f>IFERROR(スポット進行表!E7+ROW()-3,"")</f>
        <v/>
      </c>
      <c r="K3" t="s">
        <v>86</v>
      </c>
      <c r="L3" t="s">
        <v>88</v>
      </c>
      <c r="M3" t="s">
        <v>94</v>
      </c>
      <c r="N3" t="s">
        <v>108</v>
      </c>
      <c r="O3" s="82" t="str">
        <f t="shared" ref="O3:O11" si="1">IF(O$2=W13,"",W13)</f>
        <v/>
      </c>
      <c r="P3" s="82" t="str">
        <f t="shared" ref="P3:P11" si="2">IF(P$2=X13,"",X13)</f>
        <v/>
      </c>
      <c r="Q3" s="82" t="str">
        <f t="shared" ref="Q3:Q11" si="3">IF(Q$2=Y13,"",Y13)</f>
        <v/>
      </c>
      <c r="R3" s="82" t="str">
        <f t="shared" ref="R3:R11" si="4">IF(R$2=Z13,"",Z13)</f>
        <v/>
      </c>
      <c r="S3" s="82" t="str">
        <f t="shared" ref="S3:S11" si="5">IF(S$2=AA13,"",AA13)</f>
        <v/>
      </c>
      <c r="T3" s="82" t="str">
        <f t="shared" ref="T3:T11" si="6">IF(T$2=AB13,"",AB13)</f>
        <v/>
      </c>
      <c r="U3" s="82" t="str">
        <f t="shared" ref="U3:U11" si="7">IF(U$2=AC13,"",AC13)</f>
        <v/>
      </c>
      <c r="V3" s="69" t="s">
        <v>131</v>
      </c>
      <c r="W3" s="82" t="e">
        <f>W2+7</f>
        <v>#VALUE!</v>
      </c>
      <c r="X3" s="82" t="e">
        <f t="shared" ref="X3:AC3" si="8">X2+7</f>
        <v>#VALUE!</v>
      </c>
      <c r="Y3" s="82" t="e">
        <f t="shared" si="8"/>
        <v>#VALUE!</v>
      </c>
      <c r="Z3" s="82" t="e">
        <f t="shared" si="8"/>
        <v>#VALUE!</v>
      </c>
      <c r="AA3" s="82" t="e">
        <f t="shared" si="8"/>
        <v>#VALUE!</v>
      </c>
      <c r="AB3" s="82" t="e">
        <f t="shared" si="8"/>
        <v>#VALUE!</v>
      </c>
      <c r="AC3" s="82" t="e">
        <f t="shared" si="8"/>
        <v>#VALUE!</v>
      </c>
    </row>
    <row r="4" spans="1:29">
      <c r="A4" t="s">
        <v>40</v>
      </c>
      <c r="B4" t="s">
        <v>50</v>
      </c>
      <c r="C4" t="s">
        <v>66</v>
      </c>
      <c r="D4" s="68" t="s">
        <v>98</v>
      </c>
      <c r="E4">
        <v>20</v>
      </c>
      <c r="F4" s="64">
        <f t="shared" ref="F4:G19" ca="1" si="9">TODAY()+ROW()-3</f>
        <v>43372</v>
      </c>
      <c r="G4" s="73">
        <f t="shared" ca="1" si="9"/>
        <v>43372</v>
      </c>
      <c r="H4" s="86" t="str">
        <f>IFERROR(IF(ROW()-2&lt;=$V$10,H3+1,""),"")</f>
        <v/>
      </c>
      <c r="I4" s="86" t="str">
        <f>IFERROR(I3+1,"")</f>
        <v/>
      </c>
      <c r="J4" s="86" t="str">
        <f>IFERROR(IF(ROW()-2&lt;=$V$35,J3+1,""),"")</f>
        <v/>
      </c>
      <c r="K4" t="s">
        <v>87</v>
      </c>
      <c r="L4" t="s">
        <v>89</v>
      </c>
      <c r="M4" s="67">
        <f ca="1">G3</f>
        <v>43371</v>
      </c>
      <c r="N4" t="s">
        <v>109</v>
      </c>
      <c r="O4" s="82" t="str">
        <f t="shared" si="1"/>
        <v/>
      </c>
      <c r="P4" s="82" t="str">
        <f t="shared" si="2"/>
        <v/>
      </c>
      <c r="Q4" s="82" t="str">
        <f t="shared" si="3"/>
        <v/>
      </c>
      <c r="R4" s="82" t="str">
        <f t="shared" si="4"/>
        <v/>
      </c>
      <c r="S4" s="82" t="str">
        <f t="shared" si="5"/>
        <v/>
      </c>
      <c r="T4" s="82" t="str">
        <f t="shared" si="6"/>
        <v/>
      </c>
      <c r="U4" s="82" t="str">
        <f t="shared" si="7"/>
        <v/>
      </c>
      <c r="V4" s="69" t="e">
        <f>MOD(V2,7)</f>
        <v>#VALUE!</v>
      </c>
      <c r="W4" s="82" t="e">
        <f t="shared" ref="W4:W9" si="10">W3+7</f>
        <v>#VALUE!</v>
      </c>
      <c r="X4" s="82" t="e">
        <f t="shared" ref="X4:X9" si="11">X3+7</f>
        <v>#VALUE!</v>
      </c>
      <c r="Y4" s="82" t="e">
        <f t="shared" ref="Y4:Y9" si="12">Y3+7</f>
        <v>#VALUE!</v>
      </c>
      <c r="Z4" s="82" t="e">
        <f t="shared" ref="Z4:Z9" si="13">Z3+7</f>
        <v>#VALUE!</v>
      </c>
      <c r="AA4" s="82" t="e">
        <f t="shared" ref="AA4:AA9" si="14">AA3+7</f>
        <v>#VALUE!</v>
      </c>
      <c r="AB4" s="82" t="e">
        <f t="shared" ref="AB4:AB9" si="15">AB3+7</f>
        <v>#VALUE!</v>
      </c>
      <c r="AC4" s="82" t="e">
        <f t="shared" ref="AC4:AC9" si="16">AC3+7</f>
        <v>#VALUE!</v>
      </c>
    </row>
    <row r="5" spans="1:29">
      <c r="A5" t="s">
        <v>41</v>
      </c>
      <c r="B5" t="s">
        <v>51</v>
      </c>
      <c r="C5" t="s">
        <v>67</v>
      </c>
      <c r="D5" s="68" t="s">
        <v>99</v>
      </c>
      <c r="E5">
        <v>40</v>
      </c>
      <c r="F5" s="64">
        <f t="shared" ca="1" si="9"/>
        <v>43373</v>
      </c>
      <c r="G5" s="73">
        <f t="shared" ca="1" si="9"/>
        <v>43373</v>
      </c>
      <c r="H5" s="86" t="str">
        <f t="shared" ref="H5:H37" si="17">IFERROR(IF(ROW()-2&lt;=$V$10,H4+1,""),"")</f>
        <v/>
      </c>
      <c r="I5" s="86" t="str">
        <f t="shared" ref="I5" si="18">IFERROR(I4+1,"")</f>
        <v/>
      </c>
      <c r="J5" s="86" t="str">
        <f t="shared" ref="J5:J37" si="19">IFERROR(IF(ROW()-2&lt;=$V$35,J4+1,""),"")</f>
        <v/>
      </c>
      <c r="L5" t="s">
        <v>90</v>
      </c>
      <c r="M5" s="67">
        <f t="shared" ref="M5:M63" ca="1" si="20">G4</f>
        <v>43372</v>
      </c>
      <c r="N5" t="s">
        <v>110</v>
      </c>
      <c r="O5" s="82" t="str">
        <f t="shared" si="1"/>
        <v/>
      </c>
      <c r="P5" s="82" t="str">
        <f t="shared" si="2"/>
        <v/>
      </c>
      <c r="Q5" s="82" t="str">
        <f t="shared" si="3"/>
        <v/>
      </c>
      <c r="R5" s="82" t="str">
        <f t="shared" si="4"/>
        <v/>
      </c>
      <c r="S5" s="82" t="str">
        <f t="shared" si="5"/>
        <v/>
      </c>
      <c r="T5" s="82" t="str">
        <f t="shared" si="6"/>
        <v/>
      </c>
      <c r="U5" s="82" t="str">
        <f t="shared" si="7"/>
        <v/>
      </c>
      <c r="V5" s="69" t="s">
        <v>118</v>
      </c>
      <c r="W5" s="82" t="e">
        <f t="shared" si="10"/>
        <v>#VALUE!</v>
      </c>
      <c r="X5" s="82" t="e">
        <f t="shared" si="11"/>
        <v>#VALUE!</v>
      </c>
      <c r="Y5" s="82" t="e">
        <f t="shared" si="12"/>
        <v>#VALUE!</v>
      </c>
      <c r="Z5" s="82" t="e">
        <f t="shared" si="13"/>
        <v>#VALUE!</v>
      </c>
      <c r="AA5" s="82" t="e">
        <f t="shared" si="14"/>
        <v>#VALUE!</v>
      </c>
      <c r="AB5" s="82" t="e">
        <f t="shared" si="15"/>
        <v>#VALUE!</v>
      </c>
      <c r="AC5" s="82" t="e">
        <f t="shared" si="16"/>
        <v>#VALUE!</v>
      </c>
    </row>
    <row r="6" spans="1:29">
      <c r="A6" t="s">
        <v>42</v>
      </c>
      <c r="B6" t="s">
        <v>52</v>
      </c>
      <c r="C6" t="s">
        <v>68</v>
      </c>
      <c r="D6" s="68" t="s">
        <v>100</v>
      </c>
      <c r="E6">
        <v>60</v>
      </c>
      <c r="F6" s="64">
        <f t="shared" ca="1" si="9"/>
        <v>43374</v>
      </c>
      <c r="G6" s="73">
        <f t="shared" ca="1" si="9"/>
        <v>43374</v>
      </c>
      <c r="H6" s="86" t="str">
        <f t="shared" si="17"/>
        <v/>
      </c>
      <c r="I6" s="86" t="str">
        <f t="shared" ref="I6" si="21">IFERROR(I5+1,"")</f>
        <v/>
      </c>
      <c r="J6" s="86" t="str">
        <f t="shared" si="19"/>
        <v/>
      </c>
      <c r="L6" t="s">
        <v>91</v>
      </c>
      <c r="M6" s="67">
        <f t="shared" ca="1" si="20"/>
        <v>43373</v>
      </c>
      <c r="N6" t="s">
        <v>111</v>
      </c>
      <c r="O6" s="82" t="str">
        <f t="shared" si="1"/>
        <v/>
      </c>
      <c r="P6" s="82" t="str">
        <f t="shared" si="2"/>
        <v/>
      </c>
      <c r="Q6" s="82" t="str">
        <f t="shared" si="3"/>
        <v/>
      </c>
      <c r="R6" s="82" t="str">
        <f t="shared" si="4"/>
        <v/>
      </c>
      <c r="S6" s="82" t="str">
        <f t="shared" si="5"/>
        <v/>
      </c>
      <c r="T6" s="82" t="str">
        <f t="shared" si="6"/>
        <v/>
      </c>
      <c r="U6" s="82" t="str">
        <f t="shared" si="7"/>
        <v/>
      </c>
      <c r="V6" s="69">
        <f>IFERROR('ラジオＣＭ進行表（枠あり）'!N12-'ラジオＣＭ進行表（枠あり）'!F12+1,1)</f>
        <v>1</v>
      </c>
      <c r="W6" s="82" t="e">
        <f t="shared" si="10"/>
        <v>#VALUE!</v>
      </c>
      <c r="X6" s="82" t="e">
        <f t="shared" si="11"/>
        <v>#VALUE!</v>
      </c>
      <c r="Y6" s="82" t="e">
        <f t="shared" si="12"/>
        <v>#VALUE!</v>
      </c>
      <c r="Z6" s="82" t="e">
        <f t="shared" si="13"/>
        <v>#VALUE!</v>
      </c>
      <c r="AA6" s="82" t="e">
        <f t="shared" si="14"/>
        <v>#VALUE!</v>
      </c>
      <c r="AB6" s="82" t="e">
        <f t="shared" si="15"/>
        <v>#VALUE!</v>
      </c>
      <c r="AC6" s="82" t="e">
        <f t="shared" si="16"/>
        <v>#VALUE!</v>
      </c>
    </row>
    <row r="7" spans="1:29">
      <c r="A7" t="s">
        <v>43</v>
      </c>
      <c r="B7" t="s">
        <v>53</v>
      </c>
      <c r="C7" t="s">
        <v>69</v>
      </c>
      <c r="D7" s="68" t="s">
        <v>101</v>
      </c>
      <c r="E7" t="s">
        <v>85</v>
      </c>
      <c r="F7" s="64">
        <f t="shared" ca="1" si="9"/>
        <v>43375</v>
      </c>
      <c r="G7" s="73">
        <f t="shared" ca="1" si="9"/>
        <v>43375</v>
      </c>
      <c r="H7" s="86" t="str">
        <f t="shared" si="17"/>
        <v/>
      </c>
      <c r="I7" s="86" t="str">
        <f t="shared" ref="I7" si="22">IFERROR(I6+1,"")</f>
        <v/>
      </c>
      <c r="J7" s="86" t="str">
        <f t="shared" si="19"/>
        <v/>
      </c>
      <c r="L7" t="s">
        <v>92</v>
      </c>
      <c r="M7" s="67">
        <f t="shared" ca="1" si="20"/>
        <v>43374</v>
      </c>
      <c r="N7" s="67" t="s">
        <v>112</v>
      </c>
      <c r="O7" s="82" t="str">
        <f t="shared" si="1"/>
        <v/>
      </c>
      <c r="P7" s="82" t="str">
        <f t="shared" si="2"/>
        <v/>
      </c>
      <c r="Q7" s="82" t="str">
        <f t="shared" si="3"/>
        <v/>
      </c>
      <c r="R7" s="82" t="str">
        <f t="shared" si="4"/>
        <v/>
      </c>
      <c r="S7" s="82" t="str">
        <f t="shared" si="5"/>
        <v/>
      </c>
      <c r="T7" s="82" t="str">
        <f t="shared" si="6"/>
        <v/>
      </c>
      <c r="U7" s="82" t="str">
        <f t="shared" si="7"/>
        <v/>
      </c>
      <c r="V7" s="69" t="s">
        <v>133</v>
      </c>
      <c r="W7" s="82" t="e">
        <f t="shared" si="10"/>
        <v>#VALUE!</v>
      </c>
      <c r="X7" s="82" t="e">
        <f t="shared" si="11"/>
        <v>#VALUE!</v>
      </c>
      <c r="Y7" s="82" t="e">
        <f t="shared" si="12"/>
        <v>#VALUE!</v>
      </c>
      <c r="Z7" s="82" t="e">
        <f t="shared" si="13"/>
        <v>#VALUE!</v>
      </c>
      <c r="AA7" s="82" t="e">
        <f t="shared" si="14"/>
        <v>#VALUE!</v>
      </c>
      <c r="AB7" s="82" t="e">
        <f t="shared" si="15"/>
        <v>#VALUE!</v>
      </c>
      <c r="AC7" s="82" t="e">
        <f t="shared" si="16"/>
        <v>#VALUE!</v>
      </c>
    </row>
    <row r="8" spans="1:29">
      <c r="A8" t="s">
        <v>48</v>
      </c>
      <c r="B8" t="s">
        <v>54</v>
      </c>
      <c r="C8" t="s">
        <v>70</v>
      </c>
      <c r="D8" s="68" t="s">
        <v>102</v>
      </c>
      <c r="F8" s="64">
        <f t="shared" ca="1" si="9"/>
        <v>43376</v>
      </c>
      <c r="G8" s="73">
        <f t="shared" ca="1" si="9"/>
        <v>43376</v>
      </c>
      <c r="H8" s="86" t="str">
        <f t="shared" si="17"/>
        <v/>
      </c>
      <c r="I8" s="86" t="str">
        <f t="shared" ref="I8" si="23">IFERROR(I7+1,"")</f>
        <v/>
      </c>
      <c r="J8" s="86" t="str">
        <f t="shared" si="19"/>
        <v/>
      </c>
      <c r="L8" t="s">
        <v>93</v>
      </c>
      <c r="M8" s="67">
        <f t="shared" ca="1" si="20"/>
        <v>43375</v>
      </c>
      <c r="N8" s="67" t="s">
        <v>113</v>
      </c>
      <c r="O8" s="82" t="str">
        <f t="shared" si="1"/>
        <v/>
      </c>
      <c r="P8" s="82" t="str">
        <f t="shared" si="2"/>
        <v/>
      </c>
      <c r="Q8" s="82" t="str">
        <f t="shared" si="3"/>
        <v/>
      </c>
      <c r="R8" s="82" t="str">
        <f t="shared" si="4"/>
        <v/>
      </c>
      <c r="S8" s="82" t="str">
        <f t="shared" si="5"/>
        <v/>
      </c>
      <c r="T8" s="82" t="str">
        <f t="shared" si="6"/>
        <v/>
      </c>
      <c r="U8" s="82" t="str">
        <f t="shared" si="7"/>
        <v/>
      </c>
      <c r="V8" s="69">
        <v>35</v>
      </c>
      <c r="W8" s="82" t="e">
        <f t="shared" si="10"/>
        <v>#VALUE!</v>
      </c>
      <c r="X8" s="82" t="e">
        <f t="shared" si="11"/>
        <v>#VALUE!</v>
      </c>
      <c r="Y8" s="82" t="e">
        <f t="shared" si="12"/>
        <v>#VALUE!</v>
      </c>
      <c r="Z8" s="82" t="e">
        <f t="shared" si="13"/>
        <v>#VALUE!</v>
      </c>
      <c r="AA8" s="82" t="e">
        <f t="shared" si="14"/>
        <v>#VALUE!</v>
      </c>
      <c r="AB8" s="82" t="e">
        <f t="shared" si="15"/>
        <v>#VALUE!</v>
      </c>
      <c r="AC8" s="82" t="e">
        <f t="shared" si="16"/>
        <v>#VALUE!</v>
      </c>
    </row>
    <row r="9" spans="1:29">
      <c r="B9" t="s">
        <v>55</v>
      </c>
      <c r="C9" t="s">
        <v>62</v>
      </c>
      <c r="D9" s="68" t="s">
        <v>103</v>
      </c>
      <c r="F9" s="64">
        <f t="shared" ca="1" si="9"/>
        <v>43377</v>
      </c>
      <c r="G9" s="73">
        <f t="shared" ca="1" si="9"/>
        <v>43377</v>
      </c>
      <c r="H9" s="86" t="str">
        <f t="shared" si="17"/>
        <v/>
      </c>
      <c r="I9" s="86" t="str">
        <f t="shared" ref="I9" si="24">IFERROR(I8+1,"")</f>
        <v/>
      </c>
      <c r="J9" s="86" t="str">
        <f t="shared" si="19"/>
        <v/>
      </c>
      <c r="M9" s="67">
        <f t="shared" ca="1" si="20"/>
        <v>43376</v>
      </c>
      <c r="N9" s="67" t="s">
        <v>114</v>
      </c>
      <c r="O9" s="82" t="str">
        <f t="shared" si="1"/>
        <v/>
      </c>
      <c r="P9" s="82" t="str">
        <f t="shared" si="2"/>
        <v/>
      </c>
      <c r="Q9" s="82" t="str">
        <f t="shared" si="3"/>
        <v/>
      </c>
      <c r="R9" s="82" t="str">
        <f t="shared" si="4"/>
        <v/>
      </c>
      <c r="S9" s="82" t="str">
        <f t="shared" si="5"/>
        <v/>
      </c>
      <c r="T9" s="82" t="str">
        <f t="shared" si="6"/>
        <v/>
      </c>
      <c r="U9" s="82" t="str">
        <f t="shared" si="7"/>
        <v/>
      </c>
      <c r="V9" s="69" t="s">
        <v>134</v>
      </c>
      <c r="W9" s="82" t="e">
        <f t="shared" si="10"/>
        <v>#VALUE!</v>
      </c>
      <c r="X9" s="82" t="e">
        <f t="shared" si="11"/>
        <v>#VALUE!</v>
      </c>
      <c r="Y9" s="82" t="e">
        <f t="shared" si="12"/>
        <v>#VALUE!</v>
      </c>
      <c r="Z9" s="82" t="e">
        <f t="shared" si="13"/>
        <v>#VALUE!</v>
      </c>
      <c r="AA9" s="82" t="e">
        <f t="shared" si="14"/>
        <v>#VALUE!</v>
      </c>
      <c r="AB9" s="82" t="e">
        <f t="shared" si="15"/>
        <v>#VALUE!</v>
      </c>
      <c r="AC9" s="82" t="e">
        <f t="shared" si="16"/>
        <v>#VALUE!</v>
      </c>
    </row>
    <row r="10" spans="1:29">
      <c r="B10" t="s">
        <v>56</v>
      </c>
      <c r="C10" t="s">
        <v>63</v>
      </c>
      <c r="D10" s="68" t="s">
        <v>104</v>
      </c>
      <c r="F10" s="61"/>
      <c r="G10" s="73">
        <f t="shared" ca="1" si="9"/>
        <v>43378</v>
      </c>
      <c r="H10" s="86" t="str">
        <f t="shared" si="17"/>
        <v/>
      </c>
      <c r="I10" s="86" t="str">
        <f t="shared" ref="I10" si="25">IFERROR(I9+1,"")</f>
        <v/>
      </c>
      <c r="J10" s="86" t="str">
        <f t="shared" si="19"/>
        <v/>
      </c>
      <c r="M10" s="67">
        <f t="shared" ca="1" si="20"/>
        <v>43377</v>
      </c>
      <c r="N10" s="67" t="s">
        <v>115</v>
      </c>
      <c r="O10" s="82" t="str">
        <f t="shared" si="1"/>
        <v/>
      </c>
      <c r="P10" s="82" t="str">
        <f t="shared" si="2"/>
        <v/>
      </c>
      <c r="Q10" s="82" t="str">
        <f t="shared" si="3"/>
        <v/>
      </c>
      <c r="R10" s="82" t="str">
        <f t="shared" si="4"/>
        <v/>
      </c>
      <c r="S10" s="82" t="str">
        <f t="shared" si="5"/>
        <v/>
      </c>
      <c r="T10" s="82" t="str">
        <f t="shared" si="6"/>
        <v/>
      </c>
      <c r="U10" s="82" t="str">
        <f t="shared" si="7"/>
        <v/>
      </c>
      <c r="V10" s="85" t="e">
        <f>V8-7+(7-MATCH(V4,O1:U1,0)+1)</f>
        <v>#VALUE!</v>
      </c>
      <c r="W10" s="82" t="e">
        <f t="shared" ref="W10:W11" si="26">W9+7</f>
        <v>#VALUE!</v>
      </c>
      <c r="X10" s="82" t="e">
        <f t="shared" ref="X10:X11" si="27">X9+7</f>
        <v>#VALUE!</v>
      </c>
      <c r="Y10" s="82" t="e">
        <f t="shared" ref="Y10:Y11" si="28">Y9+7</f>
        <v>#VALUE!</v>
      </c>
      <c r="Z10" s="82" t="e">
        <f t="shared" ref="Z10:Z11" si="29">Z9+7</f>
        <v>#VALUE!</v>
      </c>
      <c r="AA10" s="82" t="e">
        <f t="shared" ref="AA10:AA11" si="30">AA9+7</f>
        <v>#VALUE!</v>
      </c>
      <c r="AB10" s="82" t="e">
        <f t="shared" ref="AB10:AB11" si="31">AB9+7</f>
        <v>#VALUE!</v>
      </c>
      <c r="AC10" s="82" t="e">
        <f t="shared" ref="AC10:AC11" si="32">AC9+7</f>
        <v>#VALUE!</v>
      </c>
    </row>
    <row r="11" spans="1:29">
      <c r="B11" t="s">
        <v>57</v>
      </c>
      <c r="C11" t="s">
        <v>64</v>
      </c>
      <c r="D11" s="68" t="s">
        <v>105</v>
      </c>
      <c r="F11" s="61"/>
      <c r="G11" s="73">
        <f t="shared" ca="1" si="9"/>
        <v>43379</v>
      </c>
      <c r="H11" s="86" t="str">
        <f t="shared" si="17"/>
        <v/>
      </c>
      <c r="I11" s="86" t="str">
        <f t="shared" ref="I11" si="33">IFERROR(I10+1,"")</f>
        <v/>
      </c>
      <c r="J11" s="86" t="str">
        <f t="shared" si="19"/>
        <v/>
      </c>
      <c r="M11" s="67">
        <f t="shared" ca="1" si="20"/>
        <v>43378</v>
      </c>
      <c r="N11" s="67" t="s">
        <v>116</v>
      </c>
      <c r="O11" s="82" t="str">
        <f t="shared" si="1"/>
        <v/>
      </c>
      <c r="P11" s="82" t="str">
        <f t="shared" si="2"/>
        <v/>
      </c>
      <c r="Q11" s="82" t="str">
        <f t="shared" si="3"/>
        <v/>
      </c>
      <c r="R11" s="82" t="str">
        <f t="shared" si="4"/>
        <v/>
      </c>
      <c r="S11" s="82" t="str">
        <f t="shared" si="5"/>
        <v/>
      </c>
      <c r="T11" s="82" t="str">
        <f t="shared" si="6"/>
        <v/>
      </c>
      <c r="U11" s="82" t="str">
        <f t="shared" si="7"/>
        <v/>
      </c>
      <c r="W11" s="82" t="e">
        <f t="shared" si="26"/>
        <v>#VALUE!</v>
      </c>
      <c r="X11" s="82" t="e">
        <f t="shared" si="27"/>
        <v>#VALUE!</v>
      </c>
      <c r="Y11" s="82" t="e">
        <f t="shared" si="28"/>
        <v>#VALUE!</v>
      </c>
      <c r="Z11" s="82" t="e">
        <f t="shared" si="29"/>
        <v>#VALUE!</v>
      </c>
      <c r="AA11" s="82" t="e">
        <f t="shared" si="30"/>
        <v>#VALUE!</v>
      </c>
      <c r="AB11" s="82" t="e">
        <f t="shared" si="31"/>
        <v>#VALUE!</v>
      </c>
      <c r="AC11" s="82" t="e">
        <f t="shared" si="32"/>
        <v>#VALUE!</v>
      </c>
    </row>
    <row r="12" spans="1:29">
      <c r="B12" t="s">
        <v>58</v>
      </c>
      <c r="C12" t="s">
        <v>61</v>
      </c>
      <c r="D12" s="68" t="s">
        <v>106</v>
      </c>
      <c r="F12" s="61"/>
      <c r="G12" s="73">
        <f t="shared" ca="1" si="9"/>
        <v>43380</v>
      </c>
      <c r="H12" s="86" t="str">
        <f t="shared" si="17"/>
        <v/>
      </c>
      <c r="I12" s="86" t="str">
        <f t="shared" ref="I12" si="34">IFERROR(I11+1,"")</f>
        <v/>
      </c>
      <c r="J12" s="86" t="str">
        <f t="shared" si="19"/>
        <v/>
      </c>
      <c r="M12" s="67">
        <f t="shared" ca="1" si="20"/>
        <v>43379</v>
      </c>
      <c r="N12" s="67" t="s">
        <v>117</v>
      </c>
      <c r="W12" s="81" t="s">
        <v>95</v>
      </c>
      <c r="X12" s="81" t="s">
        <v>21</v>
      </c>
      <c r="Y12" s="81" t="s">
        <v>22</v>
      </c>
      <c r="Z12" s="81" t="s">
        <v>96</v>
      </c>
      <c r="AA12" s="81" t="s">
        <v>23</v>
      </c>
      <c r="AB12" s="81" t="s">
        <v>24</v>
      </c>
      <c r="AC12" s="81" t="s">
        <v>25</v>
      </c>
    </row>
    <row r="13" spans="1:29">
      <c r="B13" t="s">
        <v>59</v>
      </c>
      <c r="D13" t="s">
        <v>74</v>
      </c>
      <c r="G13" s="73">
        <f t="shared" ca="1" si="9"/>
        <v>43381</v>
      </c>
      <c r="H13" s="86" t="str">
        <f t="shared" si="17"/>
        <v/>
      </c>
      <c r="I13" s="86" t="str">
        <f t="shared" ref="I13" si="35">IFERROR(I12+1,"")</f>
        <v/>
      </c>
      <c r="J13" s="86" t="str">
        <f t="shared" si="19"/>
        <v/>
      </c>
      <c r="M13" s="67">
        <f t="shared" ca="1" si="20"/>
        <v>43380</v>
      </c>
      <c r="N13" s="67"/>
      <c r="W13" s="82" t="str">
        <f>IFERROR(IF(OR(W2-$V$2&lt;0,W2-$V$2+1&gt;$V$6),W$12,W2),W$12)</f>
        <v>　/　(月)</v>
      </c>
      <c r="X13" s="82" t="str">
        <f t="shared" ref="X13:AC13" si="36">IFERROR(IF(OR(X2-$V$2&lt;0,X2-$V$2+1&gt;$V$6),X$12,X2),X$12)</f>
        <v>　/　(火)</v>
      </c>
      <c r="Y13" s="82" t="str">
        <f t="shared" si="36"/>
        <v>　/　(水)</v>
      </c>
      <c r="Z13" s="82" t="str">
        <f t="shared" si="36"/>
        <v>　/　(木)</v>
      </c>
      <c r="AA13" s="82" t="str">
        <f t="shared" si="36"/>
        <v>　/　(金)</v>
      </c>
      <c r="AB13" s="82" t="str">
        <f t="shared" si="36"/>
        <v>　/　(土)</v>
      </c>
      <c r="AC13" s="82" t="str">
        <f t="shared" si="36"/>
        <v>　/　(日)</v>
      </c>
    </row>
    <row r="14" spans="1:29">
      <c r="B14" t="s">
        <v>71</v>
      </c>
      <c r="G14" s="73">
        <f t="shared" ca="1" si="9"/>
        <v>43382</v>
      </c>
      <c r="H14" s="86" t="str">
        <f t="shared" si="17"/>
        <v/>
      </c>
      <c r="I14" s="86" t="str">
        <f t="shared" ref="I14" si="37">IFERROR(I13+1,"")</f>
        <v/>
      </c>
      <c r="J14" s="86" t="str">
        <f t="shared" si="19"/>
        <v/>
      </c>
      <c r="M14" s="67">
        <f t="shared" ca="1" si="20"/>
        <v>43381</v>
      </c>
      <c r="N14" s="67"/>
      <c r="W14" s="82" t="str">
        <f t="shared" ref="W14:AC14" si="38">IFERROR(IF(OR(W3-$V$2&lt;0,W3-$V$2+1&gt;$V$6),W$12,W3),W$12)</f>
        <v>　/　(月)</v>
      </c>
      <c r="X14" s="82" t="str">
        <f t="shared" si="38"/>
        <v>　/　(火)</v>
      </c>
      <c r="Y14" s="82" t="str">
        <f t="shared" si="38"/>
        <v>　/　(水)</v>
      </c>
      <c r="Z14" s="82" t="str">
        <f t="shared" si="38"/>
        <v>　/　(木)</v>
      </c>
      <c r="AA14" s="82" t="str">
        <f t="shared" si="38"/>
        <v>　/　(金)</v>
      </c>
      <c r="AB14" s="82" t="str">
        <f t="shared" si="38"/>
        <v>　/　(土)</v>
      </c>
      <c r="AC14" s="82" t="str">
        <f t="shared" si="38"/>
        <v>　/　(日)</v>
      </c>
    </row>
    <row r="15" spans="1:29">
      <c r="G15" s="73">
        <f t="shared" ca="1" si="9"/>
        <v>43383</v>
      </c>
      <c r="H15" s="86" t="str">
        <f t="shared" si="17"/>
        <v/>
      </c>
      <c r="I15" s="86" t="str">
        <f t="shared" ref="I15" si="39">IFERROR(I14+1,"")</f>
        <v/>
      </c>
      <c r="J15" s="86" t="str">
        <f t="shared" si="19"/>
        <v/>
      </c>
      <c r="M15" s="67">
        <f t="shared" ca="1" si="20"/>
        <v>43382</v>
      </c>
      <c r="N15" s="67"/>
      <c r="W15" s="82" t="str">
        <f t="shared" ref="W15:AC15" si="40">IFERROR(IF(OR(W4-$V$2&lt;0,W4-$V$2+1&gt;$V$6),W$12,W4),W$12)</f>
        <v>　/　(月)</v>
      </c>
      <c r="X15" s="82" t="str">
        <f t="shared" si="40"/>
        <v>　/　(火)</v>
      </c>
      <c r="Y15" s="82" t="str">
        <f t="shared" si="40"/>
        <v>　/　(水)</v>
      </c>
      <c r="Z15" s="82" t="str">
        <f t="shared" si="40"/>
        <v>　/　(木)</v>
      </c>
      <c r="AA15" s="82" t="str">
        <f t="shared" si="40"/>
        <v>　/　(金)</v>
      </c>
      <c r="AB15" s="82" t="str">
        <f t="shared" si="40"/>
        <v>　/　(土)</v>
      </c>
      <c r="AC15" s="82" t="str">
        <f t="shared" si="40"/>
        <v>　/　(日)</v>
      </c>
    </row>
    <row r="16" spans="1:29">
      <c r="G16" s="73">
        <f t="shared" ca="1" si="9"/>
        <v>43384</v>
      </c>
      <c r="H16" s="86" t="str">
        <f t="shared" si="17"/>
        <v/>
      </c>
      <c r="I16" s="86" t="str">
        <f t="shared" ref="I16" si="41">IFERROR(I15+1,"")</f>
        <v/>
      </c>
      <c r="J16" s="86" t="str">
        <f t="shared" si="19"/>
        <v/>
      </c>
      <c r="M16" s="67">
        <f t="shared" ca="1" si="20"/>
        <v>43383</v>
      </c>
      <c r="N16" s="67"/>
      <c r="W16" s="82" t="str">
        <f t="shared" ref="W16:AC16" si="42">IFERROR(IF(OR(W5-$V$2&lt;0,W5-$V$2+1&gt;$V$6),W$12,W5),W$12)</f>
        <v>　/　(月)</v>
      </c>
      <c r="X16" s="82" t="str">
        <f t="shared" si="42"/>
        <v>　/　(火)</v>
      </c>
      <c r="Y16" s="82" t="str">
        <f t="shared" si="42"/>
        <v>　/　(水)</v>
      </c>
      <c r="Z16" s="82" t="str">
        <f t="shared" si="42"/>
        <v>　/　(木)</v>
      </c>
      <c r="AA16" s="82" t="str">
        <f t="shared" si="42"/>
        <v>　/　(金)</v>
      </c>
      <c r="AB16" s="82" t="str">
        <f t="shared" si="42"/>
        <v>　/　(土)</v>
      </c>
      <c r="AC16" s="82" t="str">
        <f t="shared" si="42"/>
        <v>　/　(日)</v>
      </c>
    </row>
    <row r="17" spans="1:29">
      <c r="G17" s="73">
        <f t="shared" ca="1" si="9"/>
        <v>43385</v>
      </c>
      <c r="H17" s="86" t="str">
        <f t="shared" si="17"/>
        <v/>
      </c>
      <c r="I17" s="86" t="str">
        <f t="shared" ref="I17" si="43">IFERROR(I16+1,"")</f>
        <v/>
      </c>
      <c r="J17" s="86" t="str">
        <f t="shared" si="19"/>
        <v/>
      </c>
      <c r="M17" s="67">
        <f t="shared" ca="1" si="20"/>
        <v>43384</v>
      </c>
      <c r="N17" s="67"/>
      <c r="W17" s="82" t="str">
        <f t="shared" ref="W17:AC17" si="44">IFERROR(IF(OR(W6-$V$2&lt;0,W6-$V$2+1&gt;$V$6),W$12,W6),W$12)</f>
        <v>　/　(月)</v>
      </c>
      <c r="X17" s="82" t="str">
        <f t="shared" si="44"/>
        <v>　/　(火)</v>
      </c>
      <c r="Y17" s="82" t="str">
        <f t="shared" si="44"/>
        <v>　/　(水)</v>
      </c>
      <c r="Z17" s="82" t="str">
        <f t="shared" si="44"/>
        <v>　/　(木)</v>
      </c>
      <c r="AA17" s="82" t="str">
        <f t="shared" si="44"/>
        <v>　/　(金)</v>
      </c>
      <c r="AB17" s="82" t="str">
        <f t="shared" si="44"/>
        <v>　/　(土)</v>
      </c>
      <c r="AC17" s="82" t="str">
        <f t="shared" si="44"/>
        <v>　/　(日)</v>
      </c>
    </row>
    <row r="18" spans="1:29">
      <c r="G18" s="73">
        <f t="shared" ca="1" si="9"/>
        <v>43386</v>
      </c>
      <c r="H18" s="86" t="str">
        <f t="shared" si="17"/>
        <v/>
      </c>
      <c r="I18" s="86" t="str">
        <f t="shared" ref="I18" si="45">IFERROR(I17+1,"")</f>
        <v/>
      </c>
      <c r="J18" s="86" t="str">
        <f t="shared" si="19"/>
        <v/>
      </c>
      <c r="M18" s="67">
        <f t="shared" ca="1" si="20"/>
        <v>43385</v>
      </c>
      <c r="N18" s="67"/>
      <c r="W18" s="82" t="str">
        <f t="shared" ref="W18:AC18" si="46">IFERROR(IF(OR(W7-$V$2&lt;0,W7-$V$2+1&gt;$V$6),W$12,W7),W$12)</f>
        <v>　/　(月)</v>
      </c>
      <c r="X18" s="82" t="str">
        <f t="shared" si="46"/>
        <v>　/　(火)</v>
      </c>
      <c r="Y18" s="82" t="str">
        <f t="shared" si="46"/>
        <v>　/　(水)</v>
      </c>
      <c r="Z18" s="82" t="str">
        <f t="shared" si="46"/>
        <v>　/　(木)</v>
      </c>
      <c r="AA18" s="82" t="str">
        <f t="shared" si="46"/>
        <v>　/　(金)</v>
      </c>
      <c r="AB18" s="82" t="str">
        <f t="shared" si="46"/>
        <v>　/　(土)</v>
      </c>
      <c r="AC18" s="82" t="str">
        <f t="shared" si="46"/>
        <v>　/　(日)</v>
      </c>
    </row>
    <row r="19" spans="1:29">
      <c r="G19" s="73">
        <f t="shared" ca="1" si="9"/>
        <v>43387</v>
      </c>
      <c r="H19" s="86" t="str">
        <f t="shared" si="17"/>
        <v/>
      </c>
      <c r="I19" s="86" t="str">
        <f t="shared" ref="I19" si="47">IFERROR(I18+1,"")</f>
        <v/>
      </c>
      <c r="J19" s="86" t="str">
        <f t="shared" si="19"/>
        <v/>
      </c>
      <c r="M19" s="67">
        <f t="shared" ca="1" si="20"/>
        <v>43386</v>
      </c>
      <c r="N19" s="67"/>
      <c r="W19" s="82" t="str">
        <f t="shared" ref="W19:AC19" si="48">IFERROR(IF(OR(W8-$V$2&lt;0,W8-$V$2+1&gt;$V$6),W$12,W8),W$12)</f>
        <v>　/　(月)</v>
      </c>
      <c r="X19" s="82" t="str">
        <f t="shared" si="48"/>
        <v>　/　(火)</v>
      </c>
      <c r="Y19" s="82" t="str">
        <f t="shared" si="48"/>
        <v>　/　(水)</v>
      </c>
      <c r="Z19" s="82" t="str">
        <f t="shared" si="48"/>
        <v>　/　(木)</v>
      </c>
      <c r="AA19" s="82" t="str">
        <f t="shared" si="48"/>
        <v>　/　(金)</v>
      </c>
      <c r="AB19" s="82" t="str">
        <f t="shared" si="48"/>
        <v>　/　(土)</v>
      </c>
      <c r="AC19" s="82" t="str">
        <f t="shared" si="48"/>
        <v>　/　(日)</v>
      </c>
    </row>
    <row r="20" spans="1:29">
      <c r="G20" s="73">
        <f t="shared" ref="G20:G36" ca="1" si="49">TODAY()+ROW()-3</f>
        <v>43388</v>
      </c>
      <c r="H20" s="86" t="str">
        <f t="shared" si="17"/>
        <v/>
      </c>
      <c r="I20" s="86" t="str">
        <f t="shared" ref="I20" si="50">IFERROR(I19+1,"")</f>
        <v/>
      </c>
      <c r="J20" s="86" t="str">
        <f t="shared" si="19"/>
        <v/>
      </c>
      <c r="M20" s="67">
        <f t="shared" ca="1" si="20"/>
        <v>43387</v>
      </c>
      <c r="N20" s="67"/>
      <c r="W20" s="82" t="str">
        <f t="shared" ref="W20:AC20" si="51">IFERROR(IF(OR(W9-$V$2&lt;0,W9-$V$2+1&gt;$V$6),W$12,W9),W$12)</f>
        <v>　/　(月)</v>
      </c>
      <c r="X20" s="82" t="str">
        <f t="shared" si="51"/>
        <v>　/　(火)</v>
      </c>
      <c r="Y20" s="82" t="str">
        <f t="shared" si="51"/>
        <v>　/　(水)</v>
      </c>
      <c r="Z20" s="82" t="str">
        <f t="shared" si="51"/>
        <v>　/　(木)</v>
      </c>
      <c r="AA20" s="82" t="str">
        <f t="shared" si="51"/>
        <v>　/　(金)</v>
      </c>
      <c r="AB20" s="82" t="str">
        <f t="shared" si="51"/>
        <v>　/　(土)</v>
      </c>
      <c r="AC20" s="82" t="str">
        <f t="shared" si="51"/>
        <v>　/　(日)</v>
      </c>
    </row>
    <row r="21" spans="1:29">
      <c r="G21" s="73">
        <f t="shared" ca="1" si="49"/>
        <v>43389</v>
      </c>
      <c r="H21" s="86" t="str">
        <f t="shared" si="17"/>
        <v/>
      </c>
      <c r="I21" s="86" t="str">
        <f t="shared" ref="I21" si="52">IFERROR(I20+1,"")</f>
        <v/>
      </c>
      <c r="J21" s="86" t="str">
        <f t="shared" si="19"/>
        <v/>
      </c>
      <c r="M21" s="67">
        <f t="shared" ca="1" si="20"/>
        <v>43388</v>
      </c>
      <c r="N21" s="67"/>
      <c r="W21" s="82" t="str">
        <f t="shared" ref="W21:AC21" si="53">IFERROR(IF(OR(W10-$V$2&lt;0,W10-$V$2+1&gt;$V$6),W$12,W10),W$12)</f>
        <v>　/　(月)</v>
      </c>
      <c r="X21" s="82" t="str">
        <f t="shared" si="53"/>
        <v>　/　(火)</v>
      </c>
      <c r="Y21" s="82" t="str">
        <f t="shared" si="53"/>
        <v>　/　(水)</v>
      </c>
      <c r="Z21" s="82" t="str">
        <f t="shared" si="53"/>
        <v>　/　(木)</v>
      </c>
      <c r="AA21" s="82" t="str">
        <f t="shared" si="53"/>
        <v>　/　(金)</v>
      </c>
      <c r="AB21" s="82" t="str">
        <f t="shared" si="53"/>
        <v>　/　(土)</v>
      </c>
      <c r="AC21" s="82" t="str">
        <f t="shared" si="53"/>
        <v>　/　(日)</v>
      </c>
    </row>
    <row r="22" spans="1:29">
      <c r="G22" s="73">
        <f t="shared" ca="1" si="49"/>
        <v>43390</v>
      </c>
      <c r="H22" s="86" t="str">
        <f t="shared" si="17"/>
        <v/>
      </c>
      <c r="I22" s="86" t="str">
        <f t="shared" ref="I22" si="54">IFERROR(I21+1,"")</f>
        <v/>
      </c>
      <c r="J22" s="86" t="str">
        <f t="shared" si="19"/>
        <v/>
      </c>
      <c r="M22" s="67">
        <f t="shared" ca="1" si="20"/>
        <v>43389</v>
      </c>
      <c r="N22" s="67"/>
      <c r="W22" s="82" t="str">
        <f t="shared" ref="W22:AC22" si="55">IFERROR(IF(OR(W11-$V$2&lt;0,W11-$V$2+1&gt;$V$6),W$12,W11),W$12)</f>
        <v>　/　(月)</v>
      </c>
      <c r="X22" s="82" t="str">
        <f t="shared" si="55"/>
        <v>　/　(火)</v>
      </c>
      <c r="Y22" s="82" t="str">
        <f t="shared" si="55"/>
        <v>　/　(水)</v>
      </c>
      <c r="Z22" s="82" t="str">
        <f t="shared" si="55"/>
        <v>　/　(木)</v>
      </c>
      <c r="AA22" s="82" t="str">
        <f t="shared" si="55"/>
        <v>　/　(金)</v>
      </c>
      <c r="AB22" s="82" t="str">
        <f t="shared" si="55"/>
        <v>　/　(土)</v>
      </c>
      <c r="AC22" s="82" t="str">
        <f t="shared" si="55"/>
        <v>　/　(日)</v>
      </c>
    </row>
    <row r="23" spans="1:29">
      <c r="A23" t="s">
        <v>122</v>
      </c>
      <c r="G23" s="73">
        <f t="shared" ca="1" si="49"/>
        <v>43391</v>
      </c>
      <c r="H23" s="86" t="str">
        <f t="shared" si="17"/>
        <v/>
      </c>
      <c r="I23" s="86" t="str">
        <f t="shared" ref="I23" si="56">IFERROR(I22+1,"")</f>
        <v/>
      </c>
      <c r="J23" s="86" t="str">
        <f t="shared" si="19"/>
        <v/>
      </c>
      <c r="M23" s="67">
        <f t="shared" ca="1" si="20"/>
        <v>43390</v>
      </c>
      <c r="N23" s="67"/>
      <c r="W23" s="67"/>
      <c r="X23" s="67"/>
      <c r="Y23" s="67"/>
      <c r="Z23" s="67"/>
      <c r="AA23" s="67"/>
      <c r="AB23" s="67"/>
      <c r="AC23" s="67"/>
    </row>
    <row r="24" spans="1:29">
      <c r="G24" s="73">
        <f t="shared" ca="1" si="49"/>
        <v>43392</v>
      </c>
      <c r="H24" s="86" t="str">
        <f t="shared" si="17"/>
        <v/>
      </c>
      <c r="I24" s="86" t="str">
        <f t="shared" ref="I24" si="57">IFERROR(I23+1,"")</f>
        <v/>
      </c>
      <c r="J24" s="86" t="str">
        <f t="shared" si="19"/>
        <v/>
      </c>
      <c r="M24" s="67">
        <f t="shared" ca="1" si="20"/>
        <v>43391</v>
      </c>
      <c r="N24" s="67"/>
      <c r="W24" s="67"/>
      <c r="X24" s="67"/>
      <c r="Y24" s="67"/>
      <c r="Z24" s="67"/>
      <c r="AA24" s="67"/>
      <c r="AB24" s="67"/>
      <c r="AC24" s="67"/>
    </row>
    <row r="25" spans="1:29">
      <c r="G25" s="73">
        <f t="shared" ca="1" si="49"/>
        <v>43393</v>
      </c>
      <c r="H25" s="86" t="str">
        <f t="shared" si="17"/>
        <v/>
      </c>
      <c r="I25" s="86" t="str">
        <f t="shared" ref="I25" si="58">IFERROR(I24+1,"")</f>
        <v/>
      </c>
      <c r="J25" s="86" t="str">
        <f t="shared" si="19"/>
        <v/>
      </c>
      <c r="M25" s="67">
        <f t="shared" ca="1" si="20"/>
        <v>43392</v>
      </c>
      <c r="N25" s="67"/>
      <c r="W25" s="67"/>
      <c r="X25" s="67"/>
      <c r="Y25" s="67"/>
      <c r="Z25" s="67"/>
      <c r="AA25" s="67"/>
      <c r="AB25" s="67"/>
      <c r="AC25" s="67"/>
    </row>
    <row r="26" spans="1:29">
      <c r="G26" s="73">
        <f t="shared" ca="1" si="49"/>
        <v>43394</v>
      </c>
      <c r="H26" s="86" t="str">
        <f t="shared" si="17"/>
        <v/>
      </c>
      <c r="I26" s="86" t="str">
        <f t="shared" ref="I26" si="59">IFERROR(I25+1,"")</f>
        <v/>
      </c>
      <c r="J26" s="86" t="str">
        <f t="shared" si="19"/>
        <v/>
      </c>
      <c r="M26" s="67">
        <f t="shared" ca="1" si="20"/>
        <v>43393</v>
      </c>
      <c r="N26" s="67"/>
      <c r="O26">
        <v>2</v>
      </c>
      <c r="P26">
        <v>3</v>
      </c>
      <c r="Q26">
        <v>4</v>
      </c>
      <c r="R26">
        <v>5</v>
      </c>
      <c r="S26">
        <v>6</v>
      </c>
      <c r="T26">
        <v>0</v>
      </c>
      <c r="U26">
        <v>1</v>
      </c>
      <c r="V26" s="69" t="s">
        <v>129</v>
      </c>
      <c r="W26">
        <v>2</v>
      </c>
      <c r="X26">
        <v>3</v>
      </c>
      <c r="Y26">
        <v>4</v>
      </c>
      <c r="Z26">
        <v>5</v>
      </c>
      <c r="AA26">
        <v>6</v>
      </c>
      <c r="AB26">
        <v>0</v>
      </c>
      <c r="AC26">
        <v>1</v>
      </c>
    </row>
    <row r="27" spans="1:29">
      <c r="G27" s="73">
        <f t="shared" ca="1" si="49"/>
        <v>43395</v>
      </c>
      <c r="H27" s="86" t="str">
        <f t="shared" si="17"/>
        <v/>
      </c>
      <c r="I27" s="86" t="str">
        <f t="shared" ref="I27" si="60">IFERROR(I26+1,"")</f>
        <v/>
      </c>
      <c r="J27" s="86" t="str">
        <f t="shared" si="19"/>
        <v/>
      </c>
      <c r="M27" s="67">
        <f t="shared" ca="1" si="20"/>
        <v>43394</v>
      </c>
      <c r="N27" s="67"/>
      <c r="O27" s="81" t="s">
        <v>95</v>
      </c>
      <c r="P27" s="81" t="s">
        <v>21</v>
      </c>
      <c r="Q27" s="81" t="s">
        <v>22</v>
      </c>
      <c r="R27" s="81" t="s">
        <v>96</v>
      </c>
      <c r="S27" s="81" t="s">
        <v>23</v>
      </c>
      <c r="T27" s="81" t="s">
        <v>24</v>
      </c>
      <c r="U27" s="81" t="s">
        <v>25</v>
      </c>
      <c r="V27" s="70" t="str">
        <f>スポット進行表!E7</f>
        <v>　　　年　　月　　日（　）</v>
      </c>
      <c r="W27" s="82" t="e">
        <f>V27-IF(V29&gt;=2,V29,V29+7)+W26</f>
        <v>#VALUE!</v>
      </c>
      <c r="X27" s="82" t="e">
        <f>W27+1</f>
        <v>#VALUE!</v>
      </c>
      <c r="Y27" s="82" t="e">
        <f t="shared" ref="Y27" si="61">X27+1</f>
        <v>#VALUE!</v>
      </c>
      <c r="Z27" s="82" t="e">
        <f t="shared" ref="Z27" si="62">Y27+1</f>
        <v>#VALUE!</v>
      </c>
      <c r="AA27" s="82" t="e">
        <f t="shared" ref="AA27" si="63">Z27+1</f>
        <v>#VALUE!</v>
      </c>
      <c r="AB27" s="82" t="e">
        <f t="shared" ref="AB27" si="64">AA27+1</f>
        <v>#VALUE!</v>
      </c>
      <c r="AC27" s="82" t="e">
        <f t="shared" ref="AC27" si="65">AB27+1</f>
        <v>#VALUE!</v>
      </c>
    </row>
    <row r="28" spans="1:29">
      <c r="G28" s="73">
        <f t="shared" ca="1" si="49"/>
        <v>43396</v>
      </c>
      <c r="H28" s="86" t="str">
        <f t="shared" si="17"/>
        <v/>
      </c>
      <c r="I28" s="86" t="str">
        <f t="shared" ref="I28" si="66">IFERROR(I27+1,"")</f>
        <v/>
      </c>
      <c r="J28" s="86" t="str">
        <f t="shared" si="19"/>
        <v/>
      </c>
      <c r="M28" s="67">
        <f t="shared" ca="1" si="20"/>
        <v>43395</v>
      </c>
      <c r="N28" s="67"/>
      <c r="O28" s="82" t="str">
        <f t="shared" ref="O28:O36" si="67">IF(O$2=W38,"",W38)</f>
        <v/>
      </c>
      <c r="P28" s="82" t="str">
        <f t="shared" ref="P28:P36" si="68">IF(P$2=X38,"",X38)</f>
        <v/>
      </c>
      <c r="Q28" s="82" t="str">
        <f t="shared" ref="Q28:Q36" si="69">IF(Q$2=Y38,"",Y38)</f>
        <v/>
      </c>
      <c r="R28" s="82" t="str">
        <f t="shared" ref="R28:R36" si="70">IF(R$2=Z38,"",Z38)</f>
        <v/>
      </c>
      <c r="S28" s="82" t="str">
        <f t="shared" ref="S28:S36" si="71">IF(S$2=AA38,"",AA38)</f>
        <v/>
      </c>
      <c r="T28" s="82" t="str">
        <f t="shared" ref="T28:T36" si="72">IF(T$2=AB38,"",AB38)</f>
        <v/>
      </c>
      <c r="U28" s="82" t="str">
        <f t="shared" ref="U28:U36" si="73">IF(U$2=AC38,"",AC38)</f>
        <v/>
      </c>
      <c r="V28" s="69" t="s">
        <v>130</v>
      </c>
      <c r="W28" s="82" t="e">
        <f>W27+7</f>
        <v>#VALUE!</v>
      </c>
      <c r="X28" s="82" t="e">
        <f t="shared" ref="X28:AC36" si="74">X27+7</f>
        <v>#VALUE!</v>
      </c>
      <c r="Y28" s="82" t="e">
        <f t="shared" si="74"/>
        <v>#VALUE!</v>
      </c>
      <c r="Z28" s="82" t="e">
        <f t="shared" si="74"/>
        <v>#VALUE!</v>
      </c>
      <c r="AA28" s="82" t="e">
        <f t="shared" si="74"/>
        <v>#VALUE!</v>
      </c>
      <c r="AB28" s="82" t="e">
        <f t="shared" si="74"/>
        <v>#VALUE!</v>
      </c>
      <c r="AC28" s="82" t="e">
        <f t="shared" si="74"/>
        <v>#VALUE!</v>
      </c>
    </row>
    <row r="29" spans="1:29">
      <c r="G29" s="73">
        <f t="shared" ca="1" si="49"/>
        <v>43397</v>
      </c>
      <c r="H29" s="86" t="str">
        <f t="shared" si="17"/>
        <v/>
      </c>
      <c r="I29" s="86" t="str">
        <f t="shared" ref="I29" si="75">IFERROR(I28+1,"")</f>
        <v/>
      </c>
      <c r="J29" s="86" t="str">
        <f t="shared" si="19"/>
        <v/>
      </c>
      <c r="M29" s="67">
        <f t="shared" ca="1" si="20"/>
        <v>43396</v>
      </c>
      <c r="N29" s="67"/>
      <c r="O29" s="82" t="str">
        <f t="shared" si="67"/>
        <v/>
      </c>
      <c r="P29" s="82" t="str">
        <f t="shared" si="68"/>
        <v/>
      </c>
      <c r="Q29" s="82" t="str">
        <f t="shared" si="69"/>
        <v/>
      </c>
      <c r="R29" s="82" t="str">
        <f t="shared" si="70"/>
        <v/>
      </c>
      <c r="S29" s="82" t="str">
        <f t="shared" si="71"/>
        <v/>
      </c>
      <c r="T29" s="82" t="str">
        <f t="shared" si="72"/>
        <v/>
      </c>
      <c r="U29" s="82" t="str">
        <f t="shared" si="73"/>
        <v/>
      </c>
      <c r="V29" s="69" t="e">
        <f>MOD(V27,7)</f>
        <v>#VALUE!</v>
      </c>
      <c r="W29" s="82" t="e">
        <f t="shared" ref="W29:W36" si="76">W28+7</f>
        <v>#VALUE!</v>
      </c>
      <c r="X29" s="82" t="e">
        <f t="shared" si="74"/>
        <v>#VALUE!</v>
      </c>
      <c r="Y29" s="82" t="e">
        <f t="shared" si="74"/>
        <v>#VALUE!</v>
      </c>
      <c r="Z29" s="82" t="e">
        <f t="shared" si="74"/>
        <v>#VALUE!</v>
      </c>
      <c r="AA29" s="82" t="e">
        <f t="shared" si="74"/>
        <v>#VALUE!</v>
      </c>
      <c r="AB29" s="82" t="e">
        <f t="shared" si="74"/>
        <v>#VALUE!</v>
      </c>
      <c r="AC29" s="82" t="e">
        <f t="shared" si="74"/>
        <v>#VALUE!</v>
      </c>
    </row>
    <row r="30" spans="1:29">
      <c r="G30" s="73">
        <f t="shared" ca="1" si="49"/>
        <v>43398</v>
      </c>
      <c r="H30" s="86" t="str">
        <f t="shared" si="17"/>
        <v/>
      </c>
      <c r="I30" s="86" t="str">
        <f t="shared" ref="I30" si="77">IFERROR(I29+1,"")</f>
        <v/>
      </c>
      <c r="J30" s="86" t="str">
        <f t="shared" si="19"/>
        <v/>
      </c>
      <c r="M30" s="67">
        <f t="shared" ca="1" si="20"/>
        <v>43397</v>
      </c>
      <c r="N30" s="67"/>
      <c r="O30" s="82" t="str">
        <f t="shared" si="67"/>
        <v/>
      </c>
      <c r="P30" s="82" t="str">
        <f t="shared" si="68"/>
        <v/>
      </c>
      <c r="Q30" s="82" t="str">
        <f t="shared" si="69"/>
        <v/>
      </c>
      <c r="R30" s="82" t="str">
        <f t="shared" si="70"/>
        <v/>
      </c>
      <c r="S30" s="82" t="str">
        <f t="shared" si="71"/>
        <v/>
      </c>
      <c r="T30" s="82" t="str">
        <f t="shared" si="72"/>
        <v/>
      </c>
      <c r="U30" s="82" t="str">
        <f t="shared" si="73"/>
        <v/>
      </c>
      <c r="V30" s="69" t="s">
        <v>132</v>
      </c>
      <c r="W30" s="82" t="e">
        <f t="shared" si="76"/>
        <v>#VALUE!</v>
      </c>
      <c r="X30" s="82" t="e">
        <f t="shared" si="74"/>
        <v>#VALUE!</v>
      </c>
      <c r="Y30" s="82" t="e">
        <f t="shared" si="74"/>
        <v>#VALUE!</v>
      </c>
      <c r="Z30" s="82" t="e">
        <f t="shared" si="74"/>
        <v>#VALUE!</v>
      </c>
      <c r="AA30" s="82" t="e">
        <f t="shared" si="74"/>
        <v>#VALUE!</v>
      </c>
      <c r="AB30" s="82" t="e">
        <f t="shared" si="74"/>
        <v>#VALUE!</v>
      </c>
      <c r="AC30" s="82" t="e">
        <f t="shared" si="74"/>
        <v>#VALUE!</v>
      </c>
    </row>
    <row r="31" spans="1:29">
      <c r="G31" s="73">
        <f t="shared" ca="1" si="49"/>
        <v>43399</v>
      </c>
      <c r="H31" s="86" t="str">
        <f t="shared" si="17"/>
        <v/>
      </c>
      <c r="I31" s="86" t="str">
        <f t="shared" ref="I31" si="78">IFERROR(I30+1,"")</f>
        <v/>
      </c>
      <c r="J31" s="86" t="str">
        <f t="shared" si="19"/>
        <v/>
      </c>
      <c r="M31" s="67">
        <f t="shared" ca="1" si="20"/>
        <v>43398</v>
      </c>
      <c r="N31" s="67"/>
      <c r="O31" s="82" t="str">
        <f t="shared" si="67"/>
        <v/>
      </c>
      <c r="P31" s="82" t="str">
        <f t="shared" si="68"/>
        <v/>
      </c>
      <c r="Q31" s="82" t="str">
        <f t="shared" si="69"/>
        <v/>
      </c>
      <c r="R31" s="82" t="str">
        <f t="shared" si="70"/>
        <v/>
      </c>
      <c r="S31" s="82" t="str">
        <f t="shared" si="71"/>
        <v/>
      </c>
      <c r="T31" s="82" t="str">
        <f t="shared" si="72"/>
        <v/>
      </c>
      <c r="U31" s="82" t="str">
        <f t="shared" si="73"/>
        <v/>
      </c>
      <c r="V31" s="69">
        <f>IFERROR(スポット進行表!J7-スポット進行表!E7+1,1)</f>
        <v>1</v>
      </c>
      <c r="W31" s="82" t="e">
        <f t="shared" si="76"/>
        <v>#VALUE!</v>
      </c>
      <c r="X31" s="82" t="e">
        <f t="shared" si="74"/>
        <v>#VALUE!</v>
      </c>
      <c r="Y31" s="82" t="e">
        <f t="shared" si="74"/>
        <v>#VALUE!</v>
      </c>
      <c r="Z31" s="82" t="e">
        <f t="shared" si="74"/>
        <v>#VALUE!</v>
      </c>
      <c r="AA31" s="82" t="e">
        <f t="shared" si="74"/>
        <v>#VALUE!</v>
      </c>
      <c r="AB31" s="82" t="e">
        <f t="shared" si="74"/>
        <v>#VALUE!</v>
      </c>
      <c r="AC31" s="82" t="e">
        <f t="shared" si="74"/>
        <v>#VALUE!</v>
      </c>
    </row>
    <row r="32" spans="1:29">
      <c r="G32" s="73">
        <f t="shared" ca="1" si="49"/>
        <v>43400</v>
      </c>
      <c r="H32" s="86" t="str">
        <f t="shared" si="17"/>
        <v/>
      </c>
      <c r="I32" s="86" t="str">
        <f t="shared" ref="I32" si="79">IFERROR(I31+1,"")</f>
        <v/>
      </c>
      <c r="J32" s="86" t="str">
        <f t="shared" si="19"/>
        <v/>
      </c>
      <c r="M32" s="67">
        <f t="shared" ca="1" si="20"/>
        <v>43399</v>
      </c>
      <c r="N32" s="67"/>
      <c r="O32" s="82" t="str">
        <f t="shared" si="67"/>
        <v/>
      </c>
      <c r="P32" s="82" t="str">
        <f t="shared" si="68"/>
        <v/>
      </c>
      <c r="Q32" s="82" t="str">
        <f t="shared" si="69"/>
        <v/>
      </c>
      <c r="R32" s="82" t="str">
        <f t="shared" si="70"/>
        <v/>
      </c>
      <c r="S32" s="82" t="str">
        <f t="shared" si="71"/>
        <v/>
      </c>
      <c r="T32" s="82" t="str">
        <f t="shared" si="72"/>
        <v/>
      </c>
      <c r="U32" s="82" t="str">
        <f t="shared" si="73"/>
        <v/>
      </c>
      <c r="V32" s="69" t="s">
        <v>133</v>
      </c>
      <c r="W32" s="82" t="e">
        <f t="shared" si="76"/>
        <v>#VALUE!</v>
      </c>
      <c r="X32" s="82" t="e">
        <f t="shared" si="74"/>
        <v>#VALUE!</v>
      </c>
      <c r="Y32" s="82" t="e">
        <f t="shared" si="74"/>
        <v>#VALUE!</v>
      </c>
      <c r="Z32" s="82" t="e">
        <f t="shared" si="74"/>
        <v>#VALUE!</v>
      </c>
      <c r="AA32" s="82" t="e">
        <f t="shared" si="74"/>
        <v>#VALUE!</v>
      </c>
      <c r="AB32" s="82" t="e">
        <f t="shared" si="74"/>
        <v>#VALUE!</v>
      </c>
      <c r="AC32" s="82" t="e">
        <f t="shared" si="74"/>
        <v>#VALUE!</v>
      </c>
    </row>
    <row r="33" spans="7:29">
      <c r="G33" s="73">
        <f t="shared" ca="1" si="49"/>
        <v>43401</v>
      </c>
      <c r="H33" s="86" t="str">
        <f t="shared" si="17"/>
        <v/>
      </c>
      <c r="I33" s="86" t="str">
        <f t="shared" ref="I33" si="80">IFERROR(I32+1,"")</f>
        <v/>
      </c>
      <c r="J33" s="86" t="str">
        <f t="shared" si="19"/>
        <v/>
      </c>
      <c r="M33" s="67">
        <f t="shared" ca="1" si="20"/>
        <v>43400</v>
      </c>
      <c r="N33" s="67"/>
      <c r="O33" s="82" t="str">
        <f t="shared" si="67"/>
        <v/>
      </c>
      <c r="P33" s="82" t="str">
        <f t="shared" si="68"/>
        <v/>
      </c>
      <c r="Q33" s="82" t="str">
        <f t="shared" si="69"/>
        <v/>
      </c>
      <c r="R33" s="82" t="str">
        <f t="shared" si="70"/>
        <v/>
      </c>
      <c r="S33" s="82" t="str">
        <f t="shared" si="71"/>
        <v/>
      </c>
      <c r="T33" s="82" t="str">
        <f t="shared" si="72"/>
        <v/>
      </c>
      <c r="U33" s="82" t="str">
        <f t="shared" si="73"/>
        <v/>
      </c>
      <c r="V33" s="69">
        <v>35</v>
      </c>
      <c r="W33" s="82" t="e">
        <f t="shared" si="76"/>
        <v>#VALUE!</v>
      </c>
      <c r="X33" s="82" t="e">
        <f t="shared" si="74"/>
        <v>#VALUE!</v>
      </c>
      <c r="Y33" s="82" t="e">
        <f t="shared" si="74"/>
        <v>#VALUE!</v>
      </c>
      <c r="Z33" s="82" t="e">
        <f t="shared" si="74"/>
        <v>#VALUE!</v>
      </c>
      <c r="AA33" s="82" t="e">
        <f t="shared" si="74"/>
        <v>#VALUE!</v>
      </c>
      <c r="AB33" s="82" t="e">
        <f t="shared" si="74"/>
        <v>#VALUE!</v>
      </c>
      <c r="AC33" s="82" t="e">
        <f t="shared" si="74"/>
        <v>#VALUE!</v>
      </c>
    </row>
    <row r="34" spans="7:29">
      <c r="G34" s="73">
        <f t="shared" ca="1" si="49"/>
        <v>43402</v>
      </c>
      <c r="H34" s="86" t="str">
        <f t="shared" si="17"/>
        <v/>
      </c>
      <c r="I34" s="86" t="str">
        <f t="shared" ref="I34" si="81">IFERROR(I33+1,"")</f>
        <v/>
      </c>
      <c r="J34" s="86" t="str">
        <f t="shared" si="19"/>
        <v/>
      </c>
      <c r="M34" s="67">
        <f t="shared" ca="1" si="20"/>
        <v>43401</v>
      </c>
      <c r="N34" s="67"/>
      <c r="O34" s="82" t="str">
        <f t="shared" si="67"/>
        <v/>
      </c>
      <c r="P34" s="82" t="str">
        <f t="shared" si="68"/>
        <v/>
      </c>
      <c r="Q34" s="82" t="str">
        <f t="shared" si="69"/>
        <v/>
      </c>
      <c r="R34" s="82" t="str">
        <f t="shared" si="70"/>
        <v/>
      </c>
      <c r="S34" s="82" t="str">
        <f t="shared" si="71"/>
        <v/>
      </c>
      <c r="T34" s="82" t="str">
        <f t="shared" si="72"/>
        <v/>
      </c>
      <c r="U34" s="82" t="str">
        <f t="shared" si="73"/>
        <v/>
      </c>
      <c r="V34" s="69" t="s">
        <v>134</v>
      </c>
      <c r="W34" s="82" t="e">
        <f t="shared" si="76"/>
        <v>#VALUE!</v>
      </c>
      <c r="X34" s="82" t="e">
        <f t="shared" si="74"/>
        <v>#VALUE!</v>
      </c>
      <c r="Y34" s="82" t="e">
        <f t="shared" si="74"/>
        <v>#VALUE!</v>
      </c>
      <c r="Z34" s="82" t="e">
        <f t="shared" si="74"/>
        <v>#VALUE!</v>
      </c>
      <c r="AA34" s="82" t="e">
        <f t="shared" si="74"/>
        <v>#VALUE!</v>
      </c>
      <c r="AB34" s="82" t="e">
        <f t="shared" si="74"/>
        <v>#VALUE!</v>
      </c>
      <c r="AC34" s="82" t="e">
        <f t="shared" si="74"/>
        <v>#VALUE!</v>
      </c>
    </row>
    <row r="35" spans="7:29">
      <c r="G35" s="73">
        <f t="shared" ca="1" si="49"/>
        <v>43403</v>
      </c>
      <c r="H35" s="86" t="str">
        <f t="shared" si="17"/>
        <v/>
      </c>
      <c r="I35" s="86" t="str">
        <f t="shared" ref="I35" si="82">IFERROR(I34+1,"")</f>
        <v/>
      </c>
      <c r="J35" s="86" t="str">
        <f t="shared" si="19"/>
        <v/>
      </c>
      <c r="M35" s="67">
        <f t="shared" ca="1" si="20"/>
        <v>43402</v>
      </c>
      <c r="N35" s="67"/>
      <c r="O35" s="82" t="str">
        <f t="shared" si="67"/>
        <v/>
      </c>
      <c r="P35" s="82" t="str">
        <f t="shared" si="68"/>
        <v/>
      </c>
      <c r="Q35" s="82" t="str">
        <f t="shared" si="69"/>
        <v/>
      </c>
      <c r="R35" s="82" t="str">
        <f t="shared" si="70"/>
        <v/>
      </c>
      <c r="S35" s="82" t="str">
        <f t="shared" si="71"/>
        <v/>
      </c>
      <c r="T35" s="82" t="str">
        <f t="shared" si="72"/>
        <v/>
      </c>
      <c r="U35" s="82" t="str">
        <f t="shared" si="73"/>
        <v/>
      </c>
      <c r="V35" s="85" t="e">
        <f>V33-7+(7-MATCH(V29,O26:U26,0)+1)</f>
        <v>#VALUE!</v>
      </c>
      <c r="W35" s="82" t="e">
        <f t="shared" si="76"/>
        <v>#VALUE!</v>
      </c>
      <c r="X35" s="82" t="e">
        <f t="shared" si="74"/>
        <v>#VALUE!</v>
      </c>
      <c r="Y35" s="82" t="e">
        <f t="shared" si="74"/>
        <v>#VALUE!</v>
      </c>
      <c r="Z35" s="82" t="e">
        <f t="shared" si="74"/>
        <v>#VALUE!</v>
      </c>
      <c r="AA35" s="82" t="e">
        <f t="shared" si="74"/>
        <v>#VALUE!</v>
      </c>
      <c r="AB35" s="82" t="e">
        <f t="shared" si="74"/>
        <v>#VALUE!</v>
      </c>
      <c r="AC35" s="82" t="e">
        <f t="shared" si="74"/>
        <v>#VALUE!</v>
      </c>
    </row>
    <row r="36" spans="7:29">
      <c r="G36" s="73">
        <f t="shared" ca="1" si="49"/>
        <v>43404</v>
      </c>
      <c r="H36" s="86" t="str">
        <f t="shared" si="17"/>
        <v/>
      </c>
      <c r="I36" s="86" t="str">
        <f t="shared" ref="I36" si="83">IFERROR(I35+1,"")</f>
        <v/>
      </c>
      <c r="J36" s="86" t="str">
        <f t="shared" si="19"/>
        <v/>
      </c>
      <c r="M36" s="67">
        <f t="shared" ca="1" si="20"/>
        <v>43403</v>
      </c>
      <c r="N36" s="67"/>
      <c r="O36" s="82" t="str">
        <f t="shared" si="67"/>
        <v/>
      </c>
      <c r="P36" s="82" t="str">
        <f t="shared" si="68"/>
        <v/>
      </c>
      <c r="Q36" s="82" t="str">
        <f t="shared" si="69"/>
        <v/>
      </c>
      <c r="R36" s="82" t="str">
        <f t="shared" si="70"/>
        <v/>
      </c>
      <c r="S36" s="82" t="str">
        <f t="shared" si="71"/>
        <v/>
      </c>
      <c r="T36" s="82" t="str">
        <f t="shared" si="72"/>
        <v/>
      </c>
      <c r="U36" s="82" t="str">
        <f t="shared" si="73"/>
        <v/>
      </c>
      <c r="W36" s="82" t="e">
        <f t="shared" si="76"/>
        <v>#VALUE!</v>
      </c>
      <c r="X36" s="82" t="e">
        <f t="shared" si="74"/>
        <v>#VALUE!</v>
      </c>
      <c r="Y36" s="82" t="e">
        <f t="shared" si="74"/>
        <v>#VALUE!</v>
      </c>
      <c r="Z36" s="82" t="e">
        <f t="shared" si="74"/>
        <v>#VALUE!</v>
      </c>
      <c r="AA36" s="82" t="e">
        <f t="shared" si="74"/>
        <v>#VALUE!</v>
      </c>
      <c r="AB36" s="82" t="e">
        <f t="shared" si="74"/>
        <v>#VALUE!</v>
      </c>
      <c r="AC36" s="82" t="e">
        <f t="shared" si="74"/>
        <v>#VALUE!</v>
      </c>
    </row>
    <row r="37" spans="7:29">
      <c r="G37" s="73">
        <f ca="1">TODAY()+ROW()-3</f>
        <v>43405</v>
      </c>
      <c r="H37" s="86" t="str">
        <f t="shared" si="17"/>
        <v/>
      </c>
      <c r="I37" s="86" t="str">
        <f t="shared" ref="I37" si="84">IFERROR(I36+1,"")</f>
        <v/>
      </c>
      <c r="J37" s="86" t="str">
        <f t="shared" si="19"/>
        <v/>
      </c>
      <c r="M37" s="67">
        <f t="shared" ca="1" si="20"/>
        <v>43404</v>
      </c>
      <c r="N37" s="67"/>
      <c r="W37" s="81" t="s">
        <v>95</v>
      </c>
      <c r="X37" s="81" t="s">
        <v>21</v>
      </c>
      <c r="Y37" s="81" t="s">
        <v>22</v>
      </c>
      <c r="Z37" s="81" t="s">
        <v>96</v>
      </c>
      <c r="AA37" s="81" t="s">
        <v>23</v>
      </c>
      <c r="AB37" s="81" t="s">
        <v>24</v>
      </c>
      <c r="AC37" s="81" t="s">
        <v>25</v>
      </c>
    </row>
    <row r="38" spans="7:29">
      <c r="G38" s="73">
        <f t="shared" ref="G38:G40" ca="1" si="85">TODAY()+ROW()-3</f>
        <v>43406</v>
      </c>
      <c r="H38" s="73"/>
      <c r="I38" s="86" t="str">
        <f t="shared" ref="I38" si="86">IFERROR(I37+1,"")</f>
        <v/>
      </c>
      <c r="J38" s="73"/>
      <c r="M38" s="67">
        <f t="shared" ca="1" si="20"/>
        <v>43405</v>
      </c>
      <c r="N38" s="67"/>
      <c r="W38" s="82" t="str">
        <f>IFERROR(IF(OR(W27-$V$27&lt;0,W27-$V$27+1&gt;$V$31),W$12,W27),W$12)</f>
        <v>　/　(月)</v>
      </c>
      <c r="X38" s="82" t="str">
        <f t="shared" ref="X38:AC38" si="87">IFERROR(IF(OR(X27-$V$27&lt;0,X27-$V$27+1&gt;$V$31),X$12,X27),X$12)</f>
        <v>　/　(火)</v>
      </c>
      <c r="Y38" s="82" t="str">
        <f t="shared" si="87"/>
        <v>　/　(水)</v>
      </c>
      <c r="Z38" s="82" t="str">
        <f t="shared" si="87"/>
        <v>　/　(木)</v>
      </c>
      <c r="AA38" s="82" t="str">
        <f t="shared" si="87"/>
        <v>　/　(金)</v>
      </c>
      <c r="AB38" s="82" t="str">
        <f t="shared" si="87"/>
        <v>　/　(土)</v>
      </c>
      <c r="AC38" s="82" t="str">
        <f t="shared" si="87"/>
        <v>　/　(日)</v>
      </c>
    </row>
    <row r="39" spans="7:29">
      <c r="G39" s="73">
        <f t="shared" ca="1" si="85"/>
        <v>43407</v>
      </c>
      <c r="H39" s="73"/>
      <c r="I39" s="86" t="str">
        <f t="shared" ref="I39" si="88">IFERROR(I38+1,"")</f>
        <v/>
      </c>
      <c r="J39" s="73"/>
      <c r="M39" s="67">
        <f t="shared" ca="1" si="20"/>
        <v>43406</v>
      </c>
      <c r="N39" s="67"/>
      <c r="W39" s="82" t="str">
        <f t="shared" ref="W39:AC39" si="89">IFERROR(IF(OR(W28-$V$27&lt;0,W28-$V$27+1&gt;$V$31),W$12,W28),W$12)</f>
        <v>　/　(月)</v>
      </c>
      <c r="X39" s="82" t="str">
        <f t="shared" si="89"/>
        <v>　/　(火)</v>
      </c>
      <c r="Y39" s="82" t="str">
        <f t="shared" si="89"/>
        <v>　/　(水)</v>
      </c>
      <c r="Z39" s="82" t="str">
        <f t="shared" si="89"/>
        <v>　/　(木)</v>
      </c>
      <c r="AA39" s="82" t="str">
        <f t="shared" si="89"/>
        <v>　/　(金)</v>
      </c>
      <c r="AB39" s="82" t="str">
        <f t="shared" si="89"/>
        <v>　/　(土)</v>
      </c>
      <c r="AC39" s="82" t="str">
        <f t="shared" si="89"/>
        <v>　/　(日)</v>
      </c>
    </row>
    <row r="40" spans="7:29">
      <c r="G40" s="73">
        <f t="shared" ca="1" si="85"/>
        <v>43408</v>
      </c>
      <c r="H40" s="73"/>
      <c r="I40" s="86" t="str">
        <f t="shared" ref="I40" si="90">IFERROR(I39+1,"")</f>
        <v/>
      </c>
      <c r="J40" s="73"/>
      <c r="M40" s="67">
        <f t="shared" ca="1" si="20"/>
        <v>43407</v>
      </c>
      <c r="N40" s="67"/>
      <c r="W40" s="82" t="str">
        <f t="shared" ref="W40:AC40" si="91">IFERROR(IF(OR(W29-$V$27&lt;0,W29-$V$27+1&gt;$V$31),W$12,W29),W$12)</f>
        <v>　/　(月)</v>
      </c>
      <c r="X40" s="82" t="str">
        <f t="shared" si="91"/>
        <v>　/　(火)</v>
      </c>
      <c r="Y40" s="82" t="str">
        <f t="shared" si="91"/>
        <v>　/　(水)</v>
      </c>
      <c r="Z40" s="82" t="str">
        <f t="shared" si="91"/>
        <v>　/　(木)</v>
      </c>
      <c r="AA40" s="82" t="str">
        <f t="shared" si="91"/>
        <v>　/　(金)</v>
      </c>
      <c r="AB40" s="82" t="str">
        <f t="shared" si="91"/>
        <v>　/　(土)</v>
      </c>
      <c r="AC40" s="82" t="str">
        <f t="shared" si="91"/>
        <v>　/　(日)</v>
      </c>
    </row>
    <row r="41" spans="7:29">
      <c r="G41" s="73">
        <f ca="1">TODAY()+ROW()-3</f>
        <v>43409</v>
      </c>
      <c r="H41" s="73"/>
      <c r="I41" s="86" t="str">
        <f t="shared" ref="I41" si="92">IFERROR(I40+1,"")</f>
        <v/>
      </c>
      <c r="J41" s="73"/>
      <c r="M41" s="67">
        <f t="shared" ca="1" si="20"/>
        <v>43408</v>
      </c>
      <c r="N41" s="67"/>
      <c r="W41" s="82" t="str">
        <f t="shared" ref="W41:AC41" si="93">IFERROR(IF(OR(W30-$V$27&lt;0,W30-$V$27+1&gt;$V$31),W$12,W30),W$12)</f>
        <v>　/　(月)</v>
      </c>
      <c r="X41" s="82" t="str">
        <f t="shared" si="93"/>
        <v>　/　(火)</v>
      </c>
      <c r="Y41" s="82" t="str">
        <f t="shared" si="93"/>
        <v>　/　(水)</v>
      </c>
      <c r="Z41" s="82" t="str">
        <f t="shared" si="93"/>
        <v>　/　(木)</v>
      </c>
      <c r="AA41" s="82" t="str">
        <f t="shared" si="93"/>
        <v>　/　(金)</v>
      </c>
      <c r="AB41" s="82" t="str">
        <f t="shared" si="93"/>
        <v>　/　(土)</v>
      </c>
      <c r="AC41" s="82" t="str">
        <f t="shared" si="93"/>
        <v>　/　(日)</v>
      </c>
    </row>
    <row r="42" spans="7:29">
      <c r="G42" s="73">
        <f ca="1">TODAY()+ROW()-3</f>
        <v>43410</v>
      </c>
      <c r="H42" s="73"/>
      <c r="I42" s="86" t="str">
        <f t="shared" ref="I42" si="94">IFERROR(I41+1,"")</f>
        <v/>
      </c>
      <c r="J42" s="73"/>
      <c r="M42" s="67">
        <f t="shared" ca="1" si="20"/>
        <v>43409</v>
      </c>
      <c r="N42" s="67"/>
      <c r="W42" s="82" t="str">
        <f t="shared" ref="W42:AC42" si="95">IFERROR(IF(OR(W31-$V$27&lt;0,W31-$V$27+1&gt;$V$31),W$12,W31),W$12)</f>
        <v>　/　(月)</v>
      </c>
      <c r="X42" s="82" t="str">
        <f t="shared" si="95"/>
        <v>　/　(火)</v>
      </c>
      <c r="Y42" s="82" t="str">
        <f t="shared" si="95"/>
        <v>　/　(水)</v>
      </c>
      <c r="Z42" s="82" t="str">
        <f t="shared" si="95"/>
        <v>　/　(木)</v>
      </c>
      <c r="AA42" s="82" t="str">
        <f t="shared" si="95"/>
        <v>　/　(金)</v>
      </c>
      <c r="AB42" s="82" t="str">
        <f t="shared" si="95"/>
        <v>　/　(土)</v>
      </c>
      <c r="AC42" s="82" t="str">
        <f t="shared" si="95"/>
        <v>　/　(日)</v>
      </c>
    </row>
    <row r="43" spans="7:29">
      <c r="G43" s="73">
        <f ca="1">TODAY()+ROW()-3</f>
        <v>43411</v>
      </c>
      <c r="H43" s="73"/>
      <c r="I43" s="86" t="str">
        <f t="shared" ref="I43" si="96">IFERROR(I42+1,"")</f>
        <v/>
      </c>
      <c r="J43" s="73"/>
      <c r="M43" s="67">
        <f t="shared" ca="1" si="20"/>
        <v>43410</v>
      </c>
      <c r="N43" s="67"/>
      <c r="W43" s="82" t="str">
        <f t="shared" ref="W43:AC43" si="97">IFERROR(IF(OR(W32-$V$27&lt;0,W32-$V$27+1&gt;$V$31),W$12,W32),W$12)</f>
        <v>　/　(月)</v>
      </c>
      <c r="X43" s="82" t="str">
        <f t="shared" si="97"/>
        <v>　/　(火)</v>
      </c>
      <c r="Y43" s="82" t="str">
        <f t="shared" si="97"/>
        <v>　/　(水)</v>
      </c>
      <c r="Z43" s="82" t="str">
        <f t="shared" si="97"/>
        <v>　/　(木)</v>
      </c>
      <c r="AA43" s="82" t="str">
        <f t="shared" si="97"/>
        <v>　/　(金)</v>
      </c>
      <c r="AB43" s="82" t="str">
        <f t="shared" si="97"/>
        <v>　/　(土)</v>
      </c>
      <c r="AC43" s="82" t="str">
        <f t="shared" si="97"/>
        <v>　/　(日)</v>
      </c>
    </row>
    <row r="44" spans="7:29">
      <c r="G44" s="73">
        <f t="shared" ref="G44:G59" ca="1" si="98">TODAY()+ROW()-3</f>
        <v>43412</v>
      </c>
      <c r="H44" s="73"/>
      <c r="I44" s="86" t="str">
        <f t="shared" ref="I44" si="99">IFERROR(I43+1,"")</f>
        <v/>
      </c>
      <c r="J44" s="73"/>
      <c r="M44" s="67">
        <f ca="1">G43</f>
        <v>43411</v>
      </c>
      <c r="N44" s="67"/>
      <c r="W44" s="82" t="str">
        <f t="shared" ref="W44:AC44" si="100">IFERROR(IF(OR(W33-$V$27&lt;0,W33-$V$27+1&gt;$V$31),W$12,W33),W$12)</f>
        <v>　/　(月)</v>
      </c>
      <c r="X44" s="82" t="str">
        <f t="shared" si="100"/>
        <v>　/　(火)</v>
      </c>
      <c r="Y44" s="82" t="str">
        <f t="shared" si="100"/>
        <v>　/　(水)</v>
      </c>
      <c r="Z44" s="82" t="str">
        <f t="shared" si="100"/>
        <v>　/　(木)</v>
      </c>
      <c r="AA44" s="82" t="str">
        <f t="shared" si="100"/>
        <v>　/　(金)</v>
      </c>
      <c r="AB44" s="82" t="str">
        <f t="shared" si="100"/>
        <v>　/　(土)</v>
      </c>
      <c r="AC44" s="82" t="str">
        <f t="shared" si="100"/>
        <v>　/　(日)</v>
      </c>
    </row>
    <row r="45" spans="7:29">
      <c r="G45" s="73">
        <f t="shared" ca="1" si="98"/>
        <v>43413</v>
      </c>
      <c r="H45" s="73"/>
      <c r="I45" s="86" t="str">
        <f t="shared" ref="I45" si="101">IFERROR(I44+1,"")</f>
        <v/>
      </c>
      <c r="J45" s="73"/>
      <c r="M45" s="67">
        <f t="shared" ca="1" si="20"/>
        <v>43412</v>
      </c>
      <c r="N45" s="67"/>
      <c r="W45" s="82" t="str">
        <f t="shared" ref="W45:AC45" si="102">IFERROR(IF(OR(W34-$V$27&lt;0,W34-$V$27+1&gt;$V$31),W$12,W34),W$12)</f>
        <v>　/　(月)</v>
      </c>
      <c r="X45" s="82" t="str">
        <f t="shared" si="102"/>
        <v>　/　(火)</v>
      </c>
      <c r="Y45" s="82" t="str">
        <f t="shared" si="102"/>
        <v>　/　(水)</v>
      </c>
      <c r="Z45" s="82" t="str">
        <f t="shared" si="102"/>
        <v>　/　(木)</v>
      </c>
      <c r="AA45" s="82" t="str">
        <f t="shared" si="102"/>
        <v>　/　(金)</v>
      </c>
      <c r="AB45" s="82" t="str">
        <f t="shared" si="102"/>
        <v>　/　(土)</v>
      </c>
      <c r="AC45" s="82" t="str">
        <f t="shared" si="102"/>
        <v>　/　(日)</v>
      </c>
    </row>
    <row r="46" spans="7:29">
      <c r="G46" s="73">
        <f t="shared" ca="1" si="98"/>
        <v>43414</v>
      </c>
      <c r="H46" s="73"/>
      <c r="I46" s="86" t="str">
        <f t="shared" ref="I46" si="103">IFERROR(I45+1,"")</f>
        <v/>
      </c>
      <c r="J46" s="73"/>
      <c r="M46" s="67">
        <f t="shared" ca="1" si="20"/>
        <v>43413</v>
      </c>
      <c r="N46" s="67"/>
      <c r="W46" s="82" t="str">
        <f t="shared" ref="W46:AC46" si="104">IFERROR(IF(OR(W35-$V$27&lt;0,W35-$V$27+1&gt;$V$31),W$12,W35),W$12)</f>
        <v>　/　(月)</v>
      </c>
      <c r="X46" s="82" t="str">
        <f t="shared" si="104"/>
        <v>　/　(火)</v>
      </c>
      <c r="Y46" s="82" t="str">
        <f t="shared" si="104"/>
        <v>　/　(水)</v>
      </c>
      <c r="Z46" s="82" t="str">
        <f t="shared" si="104"/>
        <v>　/　(木)</v>
      </c>
      <c r="AA46" s="82" t="str">
        <f t="shared" si="104"/>
        <v>　/　(金)</v>
      </c>
      <c r="AB46" s="82" t="str">
        <f t="shared" si="104"/>
        <v>　/　(土)</v>
      </c>
      <c r="AC46" s="82" t="str">
        <f t="shared" si="104"/>
        <v>　/　(日)</v>
      </c>
    </row>
    <row r="47" spans="7:29">
      <c r="G47" s="73">
        <f t="shared" ca="1" si="98"/>
        <v>43415</v>
      </c>
      <c r="H47" s="73"/>
      <c r="I47" s="86" t="str">
        <f t="shared" ref="I47" si="105">IFERROR(I46+1,"")</f>
        <v/>
      </c>
      <c r="J47" s="73"/>
      <c r="M47" s="67">
        <f t="shared" ca="1" si="20"/>
        <v>43414</v>
      </c>
      <c r="N47" s="67"/>
      <c r="W47" s="82" t="str">
        <f t="shared" ref="W47:AC47" si="106">IFERROR(IF(OR(W36-$V$27&lt;0,W36-$V$27+1&gt;$V$31),W$12,W36),W$12)</f>
        <v>　/　(月)</v>
      </c>
      <c r="X47" s="82" t="str">
        <f t="shared" si="106"/>
        <v>　/　(火)</v>
      </c>
      <c r="Y47" s="82" t="str">
        <f t="shared" si="106"/>
        <v>　/　(水)</v>
      </c>
      <c r="Z47" s="82" t="str">
        <f t="shared" si="106"/>
        <v>　/　(木)</v>
      </c>
      <c r="AA47" s="82" t="str">
        <f t="shared" si="106"/>
        <v>　/　(金)</v>
      </c>
      <c r="AB47" s="82" t="str">
        <f t="shared" si="106"/>
        <v>　/　(土)</v>
      </c>
      <c r="AC47" s="82" t="str">
        <f t="shared" si="106"/>
        <v>　/　(日)</v>
      </c>
    </row>
    <row r="48" spans="7:29">
      <c r="G48" s="73">
        <f t="shared" ca="1" si="98"/>
        <v>43416</v>
      </c>
      <c r="H48" s="73"/>
      <c r="I48" s="86" t="str">
        <f t="shared" ref="I48" si="107">IFERROR(I47+1,"")</f>
        <v/>
      </c>
      <c r="J48" s="73"/>
      <c r="M48" s="67">
        <f t="shared" ca="1" si="20"/>
        <v>43415</v>
      </c>
      <c r="N48" s="67"/>
    </row>
    <row r="49" spans="7:14">
      <c r="G49" s="73">
        <f t="shared" ca="1" si="98"/>
        <v>43417</v>
      </c>
      <c r="H49" s="73"/>
      <c r="I49" s="86" t="str">
        <f t="shared" ref="I49" si="108">IFERROR(I48+1,"")</f>
        <v/>
      </c>
      <c r="J49" s="73"/>
      <c r="M49" s="67">
        <f t="shared" ca="1" si="20"/>
        <v>43416</v>
      </c>
      <c r="N49" s="67"/>
    </row>
    <row r="50" spans="7:14">
      <c r="G50" s="73">
        <f t="shared" ca="1" si="98"/>
        <v>43418</v>
      </c>
      <c r="H50" s="73"/>
      <c r="I50" s="86" t="str">
        <f t="shared" ref="I50" si="109">IFERROR(I49+1,"")</f>
        <v/>
      </c>
      <c r="J50" s="73"/>
      <c r="M50" s="67">
        <f t="shared" ca="1" si="20"/>
        <v>43417</v>
      </c>
      <c r="N50" s="67"/>
    </row>
    <row r="51" spans="7:14">
      <c r="G51" s="73">
        <f t="shared" ca="1" si="98"/>
        <v>43419</v>
      </c>
      <c r="H51" s="73"/>
      <c r="I51" s="86" t="str">
        <f t="shared" ref="I51" si="110">IFERROR(I50+1,"")</f>
        <v/>
      </c>
      <c r="J51" s="73"/>
      <c r="M51" s="67">
        <f t="shared" ca="1" si="20"/>
        <v>43418</v>
      </c>
      <c r="N51" s="67"/>
    </row>
    <row r="52" spans="7:14">
      <c r="G52" s="73">
        <f t="shared" ca="1" si="98"/>
        <v>43420</v>
      </c>
      <c r="H52" s="73"/>
      <c r="I52" s="86" t="str">
        <f t="shared" ref="I52" si="111">IFERROR(I51+1,"")</f>
        <v/>
      </c>
      <c r="J52" s="73"/>
      <c r="M52" s="67">
        <f t="shared" ca="1" si="20"/>
        <v>43419</v>
      </c>
      <c r="N52" s="67"/>
    </row>
    <row r="53" spans="7:14">
      <c r="G53" s="73">
        <f t="shared" ca="1" si="98"/>
        <v>43421</v>
      </c>
      <c r="H53" s="73"/>
      <c r="I53" s="86" t="str">
        <f t="shared" ref="I53" si="112">IFERROR(I52+1,"")</f>
        <v/>
      </c>
      <c r="J53" s="73"/>
      <c r="M53" s="67">
        <f t="shared" ca="1" si="20"/>
        <v>43420</v>
      </c>
      <c r="N53" s="67"/>
    </row>
    <row r="54" spans="7:14">
      <c r="G54" s="73">
        <f t="shared" ca="1" si="98"/>
        <v>43422</v>
      </c>
      <c r="H54" s="73"/>
      <c r="I54" s="86" t="str">
        <f t="shared" ref="I54" si="113">IFERROR(I53+1,"")</f>
        <v/>
      </c>
      <c r="J54" s="73"/>
      <c r="M54" s="67">
        <f t="shared" ca="1" si="20"/>
        <v>43421</v>
      </c>
      <c r="N54" s="67"/>
    </row>
    <row r="55" spans="7:14">
      <c r="G55" s="73">
        <f t="shared" ca="1" si="98"/>
        <v>43423</v>
      </c>
      <c r="H55" s="73"/>
      <c r="I55" s="86" t="str">
        <f t="shared" ref="I55" si="114">IFERROR(I54+1,"")</f>
        <v/>
      </c>
      <c r="J55" s="73"/>
      <c r="M55" s="67">
        <f ca="1">G54</f>
        <v>43422</v>
      </c>
      <c r="N55" s="67"/>
    </row>
    <row r="56" spans="7:14">
      <c r="G56" s="73">
        <f t="shared" ca="1" si="98"/>
        <v>43424</v>
      </c>
      <c r="H56" s="73"/>
      <c r="I56" s="86" t="str">
        <f t="shared" ref="I56" si="115">IFERROR(I55+1,"")</f>
        <v/>
      </c>
      <c r="J56" s="73"/>
      <c r="M56" s="67">
        <f t="shared" ca="1" si="20"/>
        <v>43423</v>
      </c>
      <c r="N56" s="67"/>
    </row>
    <row r="57" spans="7:14">
      <c r="G57" s="73">
        <f t="shared" ca="1" si="98"/>
        <v>43425</v>
      </c>
      <c r="H57" s="73"/>
      <c r="I57" s="86" t="str">
        <f t="shared" ref="I57" si="116">IFERROR(I56+1,"")</f>
        <v/>
      </c>
      <c r="J57" s="73"/>
      <c r="M57" s="67">
        <f t="shared" ca="1" si="20"/>
        <v>43424</v>
      </c>
      <c r="N57" s="67"/>
    </row>
    <row r="58" spans="7:14">
      <c r="G58" s="73">
        <f t="shared" ca="1" si="98"/>
        <v>43426</v>
      </c>
      <c r="H58" s="73"/>
      <c r="I58" s="86" t="str">
        <f t="shared" ref="I58" si="117">IFERROR(I57+1,"")</f>
        <v/>
      </c>
      <c r="J58" s="73"/>
      <c r="M58" s="67">
        <f t="shared" ca="1" si="20"/>
        <v>43425</v>
      </c>
      <c r="N58" s="67"/>
    </row>
    <row r="59" spans="7:14">
      <c r="G59" s="73">
        <f t="shared" ca="1" si="98"/>
        <v>43427</v>
      </c>
      <c r="H59" s="73"/>
      <c r="I59" s="86" t="str">
        <f t="shared" ref="I59" si="118">IFERROR(I58+1,"")</f>
        <v/>
      </c>
      <c r="J59" s="73"/>
      <c r="M59" s="67">
        <f t="shared" ca="1" si="20"/>
        <v>43426</v>
      </c>
      <c r="N59" s="67"/>
    </row>
    <row r="60" spans="7:14">
      <c r="G60" s="73">
        <f ca="1">TODAY()+ROW()-3</f>
        <v>43428</v>
      </c>
      <c r="H60" s="73"/>
      <c r="I60" s="86" t="str">
        <f t="shared" ref="I60" si="119">IFERROR(I59+1,"")</f>
        <v/>
      </c>
      <c r="J60" s="73"/>
      <c r="M60" s="67">
        <f t="shared" ca="1" si="20"/>
        <v>43427</v>
      </c>
      <c r="N60" s="67"/>
    </row>
    <row r="61" spans="7:14">
      <c r="G61" s="73">
        <f t="shared" ref="G61:G62" ca="1" si="120">TODAY()+ROW()-3</f>
        <v>43429</v>
      </c>
      <c r="H61" s="73"/>
      <c r="I61" s="86" t="str">
        <f t="shared" ref="I61" si="121">IFERROR(I60+1,"")</f>
        <v/>
      </c>
      <c r="J61" s="73"/>
      <c r="M61" s="67">
        <f t="shared" ca="1" si="20"/>
        <v>43428</v>
      </c>
      <c r="N61" s="67"/>
    </row>
    <row r="62" spans="7:14">
      <c r="G62" s="73">
        <f t="shared" ca="1" si="120"/>
        <v>43430</v>
      </c>
      <c r="H62" s="73"/>
      <c r="I62" s="86" t="str">
        <f t="shared" ref="I62" si="122">IFERROR(I61+1,"")</f>
        <v/>
      </c>
      <c r="J62" s="73"/>
      <c r="M62" s="67">
        <f t="shared" ca="1" si="20"/>
        <v>43429</v>
      </c>
      <c r="N62" s="67"/>
    </row>
    <row r="63" spans="7:14">
      <c r="H63" s="73"/>
      <c r="I63" s="73"/>
      <c r="J63" s="73"/>
      <c r="M63" s="67">
        <f t="shared" ca="1" si="20"/>
        <v>43430</v>
      </c>
      <c r="N63" s="67"/>
    </row>
    <row r="64" spans="7:14">
      <c r="H64" s="73"/>
      <c r="I64" s="73"/>
      <c r="J64" s="73"/>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R103"/>
  <sheetViews>
    <sheetView zoomScaleNormal="100" workbookViewId="0">
      <pane xSplit="5" ySplit="1" topLeftCell="F2" activePane="bottomRight" state="frozen"/>
      <selection pane="topRight" activeCell="F1" sqref="F1"/>
      <selection pane="bottomLeft" activeCell="A2" sqref="A2"/>
      <selection pane="bottomRight" activeCell="F2" sqref="F2"/>
    </sheetView>
  </sheetViews>
  <sheetFormatPr defaultRowHeight="18" customHeight="1"/>
  <cols>
    <col min="1" max="1" width="7.75" bestFit="1" customWidth="1"/>
    <col min="2" max="2" width="5.625" customWidth="1"/>
    <col min="3" max="3" width="5.375" customWidth="1"/>
    <col min="4" max="4" width="13.125" bestFit="1" customWidth="1"/>
    <col min="5" max="5" width="19.875" customWidth="1"/>
    <col min="6" max="6" width="13.75" bestFit="1" customWidth="1"/>
    <col min="7" max="7" width="7.625" customWidth="1"/>
    <col min="8" max="14" width="5.75" customWidth="1"/>
    <col min="15" max="15" width="5.5" customWidth="1"/>
    <col min="16" max="23" width="5.75" customWidth="1"/>
    <col min="24" max="24" width="9" customWidth="1"/>
    <col min="25" max="33" width="5.5" customWidth="1"/>
    <col min="34" max="34" width="9" customWidth="1"/>
    <col min="35" max="37" width="4.5" customWidth="1"/>
  </cols>
  <sheetData>
    <row r="1" spans="1:44" s="167" customFormat="1" ht="40.5" customHeight="1">
      <c r="A1" s="163" t="s">
        <v>259</v>
      </c>
      <c r="B1" s="163" t="s">
        <v>270</v>
      </c>
      <c r="C1" s="163" t="s">
        <v>273</v>
      </c>
      <c r="D1" s="163" t="s">
        <v>235</v>
      </c>
      <c r="E1" s="163" t="s">
        <v>236</v>
      </c>
      <c r="F1" s="163" t="s">
        <v>275</v>
      </c>
      <c r="G1" s="163" t="s">
        <v>276</v>
      </c>
      <c r="H1" s="163" t="s">
        <v>237</v>
      </c>
      <c r="I1" s="163" t="s">
        <v>238</v>
      </c>
      <c r="J1" s="163" t="s">
        <v>239</v>
      </c>
      <c r="K1" s="163" t="s">
        <v>240</v>
      </c>
      <c r="L1" s="163" t="s">
        <v>241</v>
      </c>
      <c r="M1" s="163" t="s">
        <v>242</v>
      </c>
      <c r="N1" s="163" t="s">
        <v>243</v>
      </c>
      <c r="O1" s="163" t="s">
        <v>278</v>
      </c>
      <c r="P1" s="163" t="s">
        <v>279</v>
      </c>
      <c r="Q1" s="163" t="s">
        <v>280</v>
      </c>
      <c r="R1" s="163" t="s">
        <v>281</v>
      </c>
      <c r="S1" s="163" t="s">
        <v>282</v>
      </c>
      <c r="T1" s="163" t="s">
        <v>283</v>
      </c>
      <c r="U1" s="163" t="s">
        <v>284</v>
      </c>
      <c r="V1" s="163" t="s">
        <v>285</v>
      </c>
      <c r="W1" s="163" t="s">
        <v>289</v>
      </c>
      <c r="X1" s="163" t="s">
        <v>274</v>
      </c>
      <c r="Y1" s="163" t="s">
        <v>394</v>
      </c>
      <c r="Z1" s="163" t="s">
        <v>395</v>
      </c>
      <c r="AA1" s="163" t="s">
        <v>396</v>
      </c>
      <c r="AB1" s="163" t="s">
        <v>397</v>
      </c>
      <c r="AC1" s="163" t="s">
        <v>398</v>
      </c>
      <c r="AD1" s="163" t="s">
        <v>399</v>
      </c>
      <c r="AE1" s="163" t="s">
        <v>400</v>
      </c>
      <c r="AF1" s="163" t="s">
        <v>401</v>
      </c>
      <c r="AG1" s="163" t="s">
        <v>402</v>
      </c>
      <c r="AH1" s="163" t="s">
        <v>393</v>
      </c>
      <c r="AL1" s="167" t="s">
        <v>286</v>
      </c>
      <c r="AM1" s="163" t="s">
        <v>405</v>
      </c>
      <c r="AN1" s="163" t="s">
        <v>288</v>
      </c>
      <c r="AO1" s="163" t="s">
        <v>287</v>
      </c>
      <c r="AP1" s="163" t="s">
        <v>406</v>
      </c>
      <c r="AQ1" s="163" t="s">
        <v>403</v>
      </c>
      <c r="AR1" s="163" t="s">
        <v>404</v>
      </c>
    </row>
    <row r="2" spans="1:44" ht="18" customHeight="1">
      <c r="A2" t="s">
        <v>260</v>
      </c>
      <c r="B2" t="s">
        <v>237</v>
      </c>
      <c r="C2">
        <v>1</v>
      </c>
      <c r="D2" t="str">
        <f>テーブル1[[#This Row],[地区]]&amp;"_"&amp;テーブル1[[#This Row],[カテゴリ]]&amp;"_"&amp;(RIGHT("0"&amp;テーブル1[[#This Row],[地区カテゴリ内順]],2))</f>
        <v>関東_AM_01</v>
      </c>
      <c r="E2" t="s">
        <v>135</v>
      </c>
      <c r="F2" t="str">
        <f>IF(LENB(ASC(テーブル1[[#This Row],[局名]]))&gt;=11,SUBSTITUTE(ASC(テーブル1[[#This Row],[局名]]),"放送",""),ASC(テーブル1[[#This Row],[局名]]))</f>
        <v>TBSﾗｼﾞｵ</v>
      </c>
      <c r="G2" t="s">
        <v>291</v>
      </c>
      <c r="H2" t="s">
        <v>277</v>
      </c>
      <c r="I2" t="s">
        <v>244</v>
      </c>
      <c r="J2" t="s">
        <v>244</v>
      </c>
      <c r="K2" t="s">
        <v>277</v>
      </c>
      <c r="L2" t="s">
        <v>244</v>
      </c>
      <c r="M2" t="s">
        <v>244</v>
      </c>
      <c r="N2" t="s">
        <v>244</v>
      </c>
      <c r="O2">
        <f ca="1">OFFSET('局選択（枠あり）'!$E$3,MATCH(テーブル1[[#This Row],[地区]]&amp;"_"&amp;テーブル1[[#This Row],[カテゴリ]],'局選択（枠あり）'!$B$4:$B$65,0),2*(テーブル1[[#This Row],[地区カテゴリ内順]]-1))*1</f>
        <v>0</v>
      </c>
      <c r="P2">
        <f>'局選択（枠あり）'!$O$2*LEN(テーブル1[[#This Row],[AM]])</f>
        <v>0</v>
      </c>
      <c r="Q2">
        <f>'局選択（枠あり）'!$Q$2*LEN(テーブル1[[#This Row],[FM]])</f>
        <v>0</v>
      </c>
      <c r="R2">
        <f>'局選択（枠あり）'!$S$2*1</f>
        <v>0</v>
      </c>
      <c r="S2">
        <f>'局選択（枠あり）'!$G$2*LEN(テーブル1[[#This Row],[JRN]])</f>
        <v>0</v>
      </c>
      <c r="T2">
        <f>'局選択（枠あり）'!$I$2*LEN(テーブル1[[#This Row],[NRN]])</f>
        <v>0</v>
      </c>
      <c r="U2">
        <f>'局選択（枠あり）'!$K$2*LEN(テーブル1[[#This Row],[JFN]])</f>
        <v>0</v>
      </c>
      <c r="V2">
        <f>'局選択（枠あり）'!$M$2*LEN(テーブル1[[#This Row],[JFL]])</f>
        <v>0</v>
      </c>
      <c r="W2">
        <f ca="1">SUM(テーブル1[[#This Row],[局選択枠あり]:[JFL枠あり]])</f>
        <v>0</v>
      </c>
      <c r="X2" t="str">
        <f ca="1">IF(ROW()&gt;2,X1,"")&amp;IF(SUM(テーブル1[[#This Row],[局選択枠あり]:[JFL枠あり]])&gt;0,$F2&amp;"/","")</f>
        <v/>
      </c>
      <c r="Y2">
        <f ca="1">OFFSET('局選択（枠なし）'!$E$3,MATCH(テーブル1[[#This Row],[地区]]&amp;"_"&amp;テーブル1[[#This Row],[カテゴリ]],'局選択（枠なし）'!$B$4:$B$65,0),2*(テーブル1[[#This Row],[地区カテゴリ内順]]-1))*1</f>
        <v>0</v>
      </c>
      <c r="Z2">
        <f>'局選択（枠なし）'!$O$2*LEN(テーブル1[[#This Row],[AM]])</f>
        <v>0</v>
      </c>
      <c r="AA2">
        <f>'局選択（枠なし）'!$Q$2*LEN(テーブル1[[#This Row],[FM]])</f>
        <v>0</v>
      </c>
      <c r="AB2">
        <f>'局選択（枠なし）'!$S$2*1</f>
        <v>0</v>
      </c>
      <c r="AC2">
        <f>'局選択（枠なし）'!$G$2*LEN(テーブル1[[#This Row],[JRN]])</f>
        <v>0</v>
      </c>
      <c r="AD2">
        <f>'局選択（枠なし）'!$I$2*LEN(テーブル1[[#This Row],[NRN]])</f>
        <v>0</v>
      </c>
      <c r="AE2">
        <f>'局選択（枠なし）'!$K$2*LEN(テーブル1[[#This Row],[JFN]])</f>
        <v>0</v>
      </c>
      <c r="AF2">
        <f>'局選択（枠なし）'!$M$2*LEN(テーブル1[[#This Row],[JFL]])</f>
        <v>0</v>
      </c>
      <c r="AG2">
        <f ca="1">SUM(テーブル1[[#This Row],[局選択枠なし]:[JFL枠なし]])</f>
        <v>0</v>
      </c>
      <c r="AH2" t="str">
        <f ca="1">IF(ROW()&gt;2,AH1,"")&amp;IF(SUM(テーブル1[[#This Row],[局選択枠なし]:[JFL枠なし]])&gt;0,$F2&amp;"/","")</f>
        <v/>
      </c>
      <c r="AL2" s="167">
        <f>COUNTA(E:E)</f>
        <v>103</v>
      </c>
      <c r="AM2">
        <f ca="1">LEN(INDEX(X:X,$AL$2))</f>
        <v>0</v>
      </c>
      <c r="AN2">
        <f ca="1">SUM(テーブル1[枠あり局ONOFF])</f>
        <v>0</v>
      </c>
      <c r="AO2" s="167" t="e">
        <f ca="1">SUBSTITUTE(INDEX(X:X,$AL$2),"/","",AN2)</f>
        <v>#VALUE!</v>
      </c>
      <c r="AP2">
        <f ca="1">LEN(INDEX(AH:AH,$AL$2))</f>
        <v>0</v>
      </c>
      <c r="AQ2">
        <f ca="1">SUM(テーブル1[枠なし局ONOFF])</f>
        <v>0</v>
      </c>
      <c r="AR2" s="167" t="e">
        <f ca="1">SUBSTITUTE(INDEX(AH:AH,$AL$2),"/","",AQ2)</f>
        <v>#VALUE!</v>
      </c>
    </row>
    <row r="3" spans="1:44" ht="18" customHeight="1">
      <c r="A3" t="s">
        <v>260</v>
      </c>
      <c r="B3" t="s">
        <v>237</v>
      </c>
      <c r="C3">
        <v>2</v>
      </c>
      <c r="D3" t="str">
        <f>テーブル1[[#This Row],[地区]]&amp;"_"&amp;テーブル1[[#This Row],[カテゴリ]]&amp;"_"&amp;(RIGHT("0"&amp;テーブル1[[#This Row],[地区カテゴリ内順]],2))</f>
        <v>関東_AM_02</v>
      </c>
      <c r="E3" t="s">
        <v>136</v>
      </c>
      <c r="F3" t="str">
        <f>IF(LENB(ASC(テーブル1[[#This Row],[局名]]))&gt;=11,SUBSTITUTE(ASC(テーブル1[[#This Row],[局名]]),"放送",""),ASC(テーブル1[[#This Row],[局名]]))</f>
        <v>文化放送</v>
      </c>
      <c r="G3" t="s">
        <v>292</v>
      </c>
      <c r="H3" t="s">
        <v>277</v>
      </c>
      <c r="I3" t="s">
        <v>244</v>
      </c>
      <c r="J3" t="s">
        <v>244</v>
      </c>
      <c r="K3" t="s">
        <v>244</v>
      </c>
      <c r="L3" t="s">
        <v>277</v>
      </c>
      <c r="M3" t="s">
        <v>244</v>
      </c>
      <c r="N3" t="s">
        <v>244</v>
      </c>
      <c r="O3">
        <f ca="1">OFFSET('局選択（枠あり）'!$E$3,MATCH(テーブル1[[#This Row],[地区]]&amp;"_"&amp;テーブル1[[#This Row],[カテゴリ]],'局選択（枠あり）'!$B$4:$B$65,0),2*(テーブル1[[#This Row],[地区カテゴリ内順]]-1))*1</f>
        <v>0</v>
      </c>
      <c r="P3">
        <f>'局選択（枠あり）'!$O$2*LEN(テーブル1[[#This Row],[AM]])</f>
        <v>0</v>
      </c>
      <c r="Q3">
        <f>'局選択（枠あり）'!$Q$2*LEN(テーブル1[[#This Row],[FM]])</f>
        <v>0</v>
      </c>
      <c r="R3">
        <f>'局選択（枠あり）'!$S$2*1</f>
        <v>0</v>
      </c>
      <c r="S3">
        <f>'局選択（枠あり）'!$G$2*LEN(テーブル1[[#This Row],[JRN]])</f>
        <v>0</v>
      </c>
      <c r="T3">
        <f>'局選択（枠あり）'!$I$2*LEN(テーブル1[[#This Row],[NRN]])</f>
        <v>0</v>
      </c>
      <c r="U3">
        <f>'局選択（枠あり）'!$K$2*LEN(テーブル1[[#This Row],[JFN]])</f>
        <v>0</v>
      </c>
      <c r="V3">
        <f>'局選択（枠あり）'!$M$2*LEN(テーブル1[[#This Row],[JFL]])</f>
        <v>0</v>
      </c>
      <c r="W3">
        <f ca="1">SUM(テーブル1[[#This Row],[局選択枠あり]:[JFL枠あり]])</f>
        <v>0</v>
      </c>
      <c r="X3" t="str">
        <f ca="1">IF(ROW()&gt;2,X2,"")&amp;IF(SUM(テーブル1[[#This Row],[局選択枠あり]:[JFL枠あり]])&gt;0,$F3&amp;"/","")</f>
        <v/>
      </c>
      <c r="Y3">
        <f ca="1">OFFSET('局選択（枠なし）'!$E$3,MATCH(テーブル1[[#This Row],[地区]]&amp;"_"&amp;テーブル1[[#This Row],[カテゴリ]],'局選択（枠なし）'!$B$4:$B$65,0),2*(テーブル1[[#This Row],[地区カテゴリ内順]]-1))*1</f>
        <v>0</v>
      </c>
      <c r="Z3">
        <f>'局選択（枠なし）'!$O$2*LEN(テーブル1[[#This Row],[AM]])</f>
        <v>0</v>
      </c>
      <c r="AA3">
        <f>'局選択（枠なし）'!$Q$2*LEN(テーブル1[[#This Row],[FM]])</f>
        <v>0</v>
      </c>
      <c r="AB3">
        <f>'局選択（枠なし）'!$S$2*1</f>
        <v>0</v>
      </c>
      <c r="AC3">
        <f>'局選択（枠なし）'!$G$2*LEN(テーブル1[[#This Row],[JRN]])</f>
        <v>0</v>
      </c>
      <c r="AD3">
        <f>'局選択（枠なし）'!$I$2*LEN(テーブル1[[#This Row],[NRN]])</f>
        <v>0</v>
      </c>
      <c r="AE3">
        <f>'局選択（枠なし）'!$K$2*LEN(テーブル1[[#This Row],[JFN]])</f>
        <v>0</v>
      </c>
      <c r="AF3">
        <f>'局選択（枠なし）'!$M$2*LEN(テーブル1[[#This Row],[JFL]])</f>
        <v>0</v>
      </c>
      <c r="AG3">
        <f ca="1">SUM(テーブル1[[#This Row],[局選択枠なし]:[JFL枠なし]])</f>
        <v>0</v>
      </c>
      <c r="AH3" t="str">
        <f ca="1">IF(ROW()&gt;2,AH2,"")&amp;IF(SUM(テーブル1[[#This Row],[局選択枠なし]:[JFL枠なし]])&gt;0,$F3&amp;"/","")</f>
        <v/>
      </c>
    </row>
    <row r="4" spans="1:44" ht="18" customHeight="1">
      <c r="A4" t="s">
        <v>260</v>
      </c>
      <c r="B4" t="s">
        <v>237</v>
      </c>
      <c r="C4">
        <v>3</v>
      </c>
      <c r="D4" t="str">
        <f>テーブル1[[#This Row],[地区]]&amp;"_"&amp;テーブル1[[#This Row],[カテゴリ]]&amp;"_"&amp;(RIGHT("0"&amp;テーブル1[[#This Row],[地区カテゴリ内順]],2))</f>
        <v>関東_AM_03</v>
      </c>
      <c r="E4" t="s">
        <v>137</v>
      </c>
      <c r="F4" t="str">
        <f>IF(LENB(ASC(テーブル1[[#This Row],[局名]]))&gt;=11,SUBSTITUTE(ASC(テーブル1[[#This Row],[局名]]),"放送",""),ASC(テーブル1[[#This Row],[局名]]))</f>
        <v>ﾆｯﾎﾟﾝ放送</v>
      </c>
      <c r="G4" t="s">
        <v>293</v>
      </c>
      <c r="H4" t="s">
        <v>277</v>
      </c>
      <c r="I4" t="s">
        <v>244</v>
      </c>
      <c r="J4" t="s">
        <v>244</v>
      </c>
      <c r="K4" t="s">
        <v>244</v>
      </c>
      <c r="L4" t="s">
        <v>277</v>
      </c>
      <c r="M4" t="s">
        <v>244</v>
      </c>
      <c r="N4" t="s">
        <v>244</v>
      </c>
      <c r="O4">
        <f ca="1">OFFSET('局選択（枠あり）'!$E$3,MATCH(テーブル1[[#This Row],[地区]]&amp;"_"&amp;テーブル1[[#This Row],[カテゴリ]],'局選択（枠あり）'!$B$4:$B$65,0),2*(テーブル1[[#This Row],[地区カテゴリ内順]]-1))*1</f>
        <v>0</v>
      </c>
      <c r="P4">
        <f>'局選択（枠あり）'!$O$2*LEN(テーブル1[[#This Row],[AM]])</f>
        <v>0</v>
      </c>
      <c r="Q4">
        <f>'局選択（枠あり）'!$Q$2*LEN(テーブル1[[#This Row],[FM]])</f>
        <v>0</v>
      </c>
      <c r="R4">
        <f>'局選択（枠あり）'!$S$2*1</f>
        <v>0</v>
      </c>
      <c r="S4">
        <f>'局選択（枠あり）'!$G$2*LEN(テーブル1[[#This Row],[JRN]])</f>
        <v>0</v>
      </c>
      <c r="T4">
        <f>'局選択（枠あり）'!$I$2*LEN(テーブル1[[#This Row],[NRN]])</f>
        <v>0</v>
      </c>
      <c r="U4">
        <f>'局選択（枠あり）'!$K$2*LEN(テーブル1[[#This Row],[JFN]])</f>
        <v>0</v>
      </c>
      <c r="V4">
        <f>'局選択（枠あり）'!$M$2*LEN(テーブル1[[#This Row],[JFL]])</f>
        <v>0</v>
      </c>
      <c r="W4">
        <f ca="1">SUM(テーブル1[[#This Row],[局選択枠あり]:[JFL枠あり]])</f>
        <v>0</v>
      </c>
      <c r="X4" t="str">
        <f ca="1">IF(ROW()&gt;2,X3,"")&amp;IF(SUM(テーブル1[[#This Row],[局選択枠あり]:[JFL枠あり]])&gt;0,$F4&amp;"/","")</f>
        <v/>
      </c>
      <c r="Y4">
        <f ca="1">OFFSET('局選択（枠なし）'!$E$3,MATCH(テーブル1[[#This Row],[地区]]&amp;"_"&amp;テーブル1[[#This Row],[カテゴリ]],'局選択（枠なし）'!$B$4:$B$65,0),2*(テーブル1[[#This Row],[地区カテゴリ内順]]-1))*1</f>
        <v>0</v>
      </c>
      <c r="Z4">
        <f>'局選択（枠なし）'!$O$2*LEN(テーブル1[[#This Row],[AM]])</f>
        <v>0</v>
      </c>
      <c r="AA4">
        <f>'局選択（枠なし）'!$Q$2*LEN(テーブル1[[#This Row],[FM]])</f>
        <v>0</v>
      </c>
      <c r="AB4">
        <f>'局選択（枠なし）'!$S$2*1</f>
        <v>0</v>
      </c>
      <c r="AC4">
        <f>'局選択（枠なし）'!$G$2*LEN(テーブル1[[#This Row],[JRN]])</f>
        <v>0</v>
      </c>
      <c r="AD4">
        <f>'局選択（枠なし）'!$I$2*LEN(テーブル1[[#This Row],[NRN]])</f>
        <v>0</v>
      </c>
      <c r="AE4">
        <f>'局選択（枠なし）'!$K$2*LEN(テーブル1[[#This Row],[JFN]])</f>
        <v>0</v>
      </c>
      <c r="AF4">
        <f>'局選択（枠なし）'!$M$2*LEN(テーブル1[[#This Row],[JFL]])</f>
        <v>0</v>
      </c>
      <c r="AG4">
        <f ca="1">SUM(テーブル1[[#This Row],[局選択枠なし]:[JFL枠なし]])</f>
        <v>0</v>
      </c>
      <c r="AH4" t="str">
        <f ca="1">IF(ROW()&gt;2,AH3,"")&amp;IF(SUM(テーブル1[[#This Row],[局選択枠なし]:[JFL枠なし]])&gt;0,$F4&amp;"/","")</f>
        <v/>
      </c>
    </row>
    <row r="5" spans="1:44" ht="18" customHeight="1">
      <c r="A5" t="s">
        <v>260</v>
      </c>
      <c r="B5" t="s">
        <v>237</v>
      </c>
      <c r="C5">
        <v>4</v>
      </c>
      <c r="D5" t="str">
        <f>テーブル1[[#This Row],[地区]]&amp;"_"&amp;テーブル1[[#This Row],[カテゴリ]]&amp;"_"&amp;(RIGHT("0"&amp;テーブル1[[#This Row],[地区カテゴリ内順]],2))</f>
        <v>関東_AM_04</v>
      </c>
      <c r="E5" t="s">
        <v>138</v>
      </c>
      <c r="F5" t="str">
        <f>IF(LENB(ASC(テーブル1[[#This Row],[局名]]))&gt;=11,SUBSTITUTE(ASC(テーブル1[[#This Row],[局名]]),"放送",""),ASC(テーブル1[[#This Row],[局名]]))</f>
        <v>RFﾗｼﾞｵ日本</v>
      </c>
      <c r="G5" t="s">
        <v>294</v>
      </c>
      <c r="H5" t="s">
        <v>277</v>
      </c>
      <c r="I5" t="s">
        <v>244</v>
      </c>
      <c r="J5" t="s">
        <v>244</v>
      </c>
      <c r="K5" t="s">
        <v>244</v>
      </c>
      <c r="L5" t="s">
        <v>244</v>
      </c>
      <c r="M5" t="s">
        <v>244</v>
      </c>
      <c r="N5" t="s">
        <v>244</v>
      </c>
      <c r="O5">
        <f ca="1">OFFSET('局選択（枠あり）'!$E$3,MATCH(テーブル1[[#This Row],[地区]]&amp;"_"&amp;テーブル1[[#This Row],[カテゴリ]],'局選択（枠あり）'!$B$4:$B$65,0),2*(テーブル1[[#This Row],[地区カテゴリ内順]]-1))*1</f>
        <v>0</v>
      </c>
      <c r="P5">
        <f>'局選択（枠あり）'!$O$2*LEN(テーブル1[[#This Row],[AM]])</f>
        <v>0</v>
      </c>
      <c r="Q5">
        <f>'局選択（枠あり）'!$Q$2*LEN(テーブル1[[#This Row],[FM]])</f>
        <v>0</v>
      </c>
      <c r="R5">
        <f>'局選択（枠あり）'!$S$2*1</f>
        <v>0</v>
      </c>
      <c r="S5">
        <f>'局選択（枠あり）'!$G$2*LEN(テーブル1[[#This Row],[JRN]])</f>
        <v>0</v>
      </c>
      <c r="T5">
        <f>'局選択（枠あり）'!$I$2*LEN(テーブル1[[#This Row],[NRN]])</f>
        <v>0</v>
      </c>
      <c r="U5">
        <f>'局選択（枠あり）'!$K$2*LEN(テーブル1[[#This Row],[JFN]])</f>
        <v>0</v>
      </c>
      <c r="V5">
        <f>'局選択（枠あり）'!$M$2*LEN(テーブル1[[#This Row],[JFL]])</f>
        <v>0</v>
      </c>
      <c r="W5">
        <f ca="1">SUM(テーブル1[[#This Row],[局選択枠あり]:[JFL枠あり]])</f>
        <v>0</v>
      </c>
      <c r="X5" t="str">
        <f ca="1">IF(ROW()&gt;2,X4,"")&amp;IF(SUM(テーブル1[[#This Row],[局選択枠あり]:[JFL枠あり]])&gt;0,$F5&amp;"/","")</f>
        <v/>
      </c>
      <c r="Y5">
        <f ca="1">OFFSET('局選択（枠なし）'!$E$3,MATCH(テーブル1[[#This Row],[地区]]&amp;"_"&amp;テーブル1[[#This Row],[カテゴリ]],'局選択（枠なし）'!$B$4:$B$65,0),2*(テーブル1[[#This Row],[地区カテゴリ内順]]-1))*1</f>
        <v>0</v>
      </c>
      <c r="Z5">
        <f>'局選択（枠なし）'!$O$2*LEN(テーブル1[[#This Row],[AM]])</f>
        <v>0</v>
      </c>
      <c r="AA5">
        <f>'局選択（枠なし）'!$Q$2*LEN(テーブル1[[#This Row],[FM]])</f>
        <v>0</v>
      </c>
      <c r="AB5">
        <f>'局選択（枠なし）'!$S$2*1</f>
        <v>0</v>
      </c>
      <c r="AC5">
        <f>'局選択（枠なし）'!$G$2*LEN(テーブル1[[#This Row],[JRN]])</f>
        <v>0</v>
      </c>
      <c r="AD5">
        <f>'局選択（枠なし）'!$I$2*LEN(テーブル1[[#This Row],[NRN]])</f>
        <v>0</v>
      </c>
      <c r="AE5">
        <f>'局選択（枠なし）'!$K$2*LEN(テーブル1[[#This Row],[JFN]])</f>
        <v>0</v>
      </c>
      <c r="AF5">
        <f>'局選択（枠なし）'!$M$2*LEN(テーブル1[[#This Row],[JFL]])</f>
        <v>0</v>
      </c>
      <c r="AG5">
        <f ca="1">SUM(テーブル1[[#This Row],[局選択枠なし]:[JFL枠なし]])</f>
        <v>0</v>
      </c>
      <c r="AH5" t="str">
        <f ca="1">IF(ROW()&gt;2,AH4,"")&amp;IF(SUM(テーブル1[[#This Row],[局選択枠なし]:[JFL枠なし]])&gt;0,$F5&amp;"/","")</f>
        <v/>
      </c>
    </row>
    <row r="6" spans="1:44" ht="18" customHeight="1">
      <c r="A6" t="s">
        <v>260</v>
      </c>
      <c r="B6" t="s">
        <v>237</v>
      </c>
      <c r="C6">
        <v>5</v>
      </c>
      <c r="D6" t="str">
        <f>テーブル1[[#This Row],[地区]]&amp;"_"&amp;テーブル1[[#This Row],[カテゴリ]]&amp;"_"&amp;(RIGHT("0"&amp;テーブル1[[#This Row],[地区カテゴリ内順]],2))</f>
        <v>関東_AM_05</v>
      </c>
      <c r="E6" t="s">
        <v>139</v>
      </c>
      <c r="F6" t="str">
        <f>IF(LENB(ASC(テーブル1[[#This Row],[局名]]))&gt;=11,SUBSTITUTE(ASC(テーブル1[[#This Row],[局名]]),"放送",""),ASC(テーブル1[[#This Row],[局名]]))</f>
        <v>茨城放送</v>
      </c>
      <c r="G6" t="s">
        <v>295</v>
      </c>
      <c r="H6" t="s">
        <v>277</v>
      </c>
      <c r="I6" t="s">
        <v>244</v>
      </c>
      <c r="J6" t="s">
        <v>244</v>
      </c>
      <c r="K6" t="s">
        <v>244</v>
      </c>
      <c r="L6" t="s">
        <v>277</v>
      </c>
      <c r="M6" t="s">
        <v>244</v>
      </c>
      <c r="N6" t="s">
        <v>244</v>
      </c>
      <c r="O6">
        <f ca="1">OFFSET('局選択（枠あり）'!$E$3,MATCH(テーブル1[[#This Row],[地区]]&amp;"_"&amp;テーブル1[[#This Row],[カテゴリ]],'局選択（枠あり）'!$B$4:$B$65,0),2*(テーブル1[[#This Row],[地区カテゴリ内順]]-1))*1</f>
        <v>0</v>
      </c>
      <c r="P6">
        <f>'局選択（枠あり）'!$O$2*LEN(テーブル1[[#This Row],[AM]])</f>
        <v>0</v>
      </c>
      <c r="Q6">
        <f>'局選択（枠あり）'!$Q$2*LEN(テーブル1[[#This Row],[FM]])</f>
        <v>0</v>
      </c>
      <c r="R6">
        <f>'局選択（枠あり）'!$S$2*1</f>
        <v>0</v>
      </c>
      <c r="S6">
        <f>'局選択（枠あり）'!$G$2*LEN(テーブル1[[#This Row],[JRN]])</f>
        <v>0</v>
      </c>
      <c r="T6">
        <f>'局選択（枠あり）'!$I$2*LEN(テーブル1[[#This Row],[NRN]])</f>
        <v>0</v>
      </c>
      <c r="U6">
        <f>'局選択（枠あり）'!$K$2*LEN(テーブル1[[#This Row],[JFN]])</f>
        <v>0</v>
      </c>
      <c r="V6">
        <f>'局選択（枠あり）'!$M$2*LEN(テーブル1[[#This Row],[JFL]])</f>
        <v>0</v>
      </c>
      <c r="W6">
        <f ca="1">SUM(テーブル1[[#This Row],[局選択枠あり]:[JFL枠あり]])</f>
        <v>0</v>
      </c>
      <c r="X6" t="str">
        <f ca="1">IF(ROW()&gt;2,X5,"")&amp;IF(SUM(テーブル1[[#This Row],[局選択枠あり]:[JFL枠あり]])&gt;0,$F6&amp;"/","")</f>
        <v/>
      </c>
      <c r="Y6">
        <f ca="1">OFFSET('局選択（枠なし）'!$E$3,MATCH(テーブル1[[#This Row],[地区]]&amp;"_"&amp;テーブル1[[#This Row],[カテゴリ]],'局選択（枠なし）'!$B$4:$B$65,0),2*(テーブル1[[#This Row],[地区カテゴリ内順]]-1))*1</f>
        <v>0</v>
      </c>
      <c r="Z6">
        <f>'局選択（枠なし）'!$O$2*LEN(テーブル1[[#This Row],[AM]])</f>
        <v>0</v>
      </c>
      <c r="AA6">
        <f>'局選択（枠なし）'!$Q$2*LEN(テーブル1[[#This Row],[FM]])</f>
        <v>0</v>
      </c>
      <c r="AB6">
        <f>'局選択（枠なし）'!$S$2*1</f>
        <v>0</v>
      </c>
      <c r="AC6">
        <f>'局選択（枠なし）'!$G$2*LEN(テーブル1[[#This Row],[JRN]])</f>
        <v>0</v>
      </c>
      <c r="AD6">
        <f>'局選択（枠なし）'!$I$2*LEN(テーブル1[[#This Row],[NRN]])</f>
        <v>0</v>
      </c>
      <c r="AE6">
        <f>'局選択（枠なし）'!$K$2*LEN(テーブル1[[#This Row],[JFN]])</f>
        <v>0</v>
      </c>
      <c r="AF6">
        <f>'局選択（枠なし）'!$M$2*LEN(テーブル1[[#This Row],[JFL]])</f>
        <v>0</v>
      </c>
      <c r="AG6">
        <f ca="1">SUM(テーブル1[[#This Row],[局選択枠なし]:[JFL枠なし]])</f>
        <v>0</v>
      </c>
      <c r="AH6" t="str">
        <f ca="1">IF(ROW()&gt;2,AH5,"")&amp;IF(SUM(テーブル1[[#This Row],[局選択枠なし]:[JFL枠なし]])&gt;0,$F6&amp;"/","")</f>
        <v/>
      </c>
    </row>
    <row r="7" spans="1:44" ht="18" customHeight="1">
      <c r="A7" t="s">
        <v>260</v>
      </c>
      <c r="B7" t="s">
        <v>237</v>
      </c>
      <c r="C7">
        <v>6</v>
      </c>
      <c r="D7" t="str">
        <f>テーブル1[[#This Row],[地区]]&amp;"_"&amp;テーブル1[[#This Row],[カテゴリ]]&amp;"_"&amp;(RIGHT("0"&amp;テーブル1[[#This Row],[地区カテゴリ内順]],2))</f>
        <v>関東_AM_06</v>
      </c>
      <c r="E7" t="s">
        <v>140</v>
      </c>
      <c r="F7" t="str">
        <f>IF(LENB(ASC(テーブル1[[#This Row],[局名]]))&gt;=11,SUBSTITUTE(ASC(テーブル1[[#This Row],[局名]]),"放送",""),ASC(テーブル1[[#This Row],[局名]]))</f>
        <v>栃木放送</v>
      </c>
      <c r="G7" t="s">
        <v>296</v>
      </c>
      <c r="H7" t="s">
        <v>277</v>
      </c>
      <c r="I7" t="s">
        <v>244</v>
      </c>
      <c r="J7" t="s">
        <v>244</v>
      </c>
      <c r="K7" t="s">
        <v>244</v>
      </c>
      <c r="L7" t="s">
        <v>277</v>
      </c>
      <c r="M7" t="s">
        <v>244</v>
      </c>
      <c r="N7" t="s">
        <v>244</v>
      </c>
      <c r="O7">
        <f ca="1">OFFSET('局選択（枠あり）'!$E$3,MATCH(テーブル1[[#This Row],[地区]]&amp;"_"&amp;テーブル1[[#This Row],[カテゴリ]],'局選択（枠あり）'!$B$4:$B$65,0),2*(テーブル1[[#This Row],[地区カテゴリ内順]]-1))*1</f>
        <v>0</v>
      </c>
      <c r="P7">
        <f>'局選択（枠あり）'!$O$2*LEN(テーブル1[[#This Row],[AM]])</f>
        <v>0</v>
      </c>
      <c r="Q7">
        <f>'局選択（枠あり）'!$Q$2*LEN(テーブル1[[#This Row],[FM]])</f>
        <v>0</v>
      </c>
      <c r="R7">
        <f>'局選択（枠あり）'!$S$2*1</f>
        <v>0</v>
      </c>
      <c r="S7">
        <f>'局選択（枠あり）'!$G$2*LEN(テーブル1[[#This Row],[JRN]])</f>
        <v>0</v>
      </c>
      <c r="T7">
        <f>'局選択（枠あり）'!$I$2*LEN(テーブル1[[#This Row],[NRN]])</f>
        <v>0</v>
      </c>
      <c r="U7">
        <f>'局選択（枠あり）'!$K$2*LEN(テーブル1[[#This Row],[JFN]])</f>
        <v>0</v>
      </c>
      <c r="V7">
        <f>'局選択（枠あり）'!$M$2*LEN(テーブル1[[#This Row],[JFL]])</f>
        <v>0</v>
      </c>
      <c r="W7">
        <f ca="1">SUM(テーブル1[[#This Row],[局選択枠あり]:[JFL枠あり]])</f>
        <v>0</v>
      </c>
      <c r="X7" t="str">
        <f ca="1">IF(ROW()&gt;2,X6,"")&amp;IF(SUM(テーブル1[[#This Row],[局選択枠あり]:[JFL枠あり]])&gt;0,$F7&amp;"/","")</f>
        <v/>
      </c>
      <c r="Y7">
        <f ca="1">OFFSET('局選択（枠なし）'!$E$3,MATCH(テーブル1[[#This Row],[地区]]&amp;"_"&amp;テーブル1[[#This Row],[カテゴリ]],'局選択（枠なし）'!$B$4:$B$65,0),2*(テーブル1[[#This Row],[地区カテゴリ内順]]-1))*1</f>
        <v>0</v>
      </c>
      <c r="Z7">
        <f>'局選択（枠なし）'!$O$2*LEN(テーブル1[[#This Row],[AM]])</f>
        <v>0</v>
      </c>
      <c r="AA7">
        <f>'局選択（枠なし）'!$Q$2*LEN(テーブル1[[#This Row],[FM]])</f>
        <v>0</v>
      </c>
      <c r="AB7">
        <f>'局選択（枠なし）'!$S$2*1</f>
        <v>0</v>
      </c>
      <c r="AC7">
        <f>'局選択（枠なし）'!$G$2*LEN(テーブル1[[#This Row],[JRN]])</f>
        <v>0</v>
      </c>
      <c r="AD7">
        <f>'局選択（枠なし）'!$I$2*LEN(テーブル1[[#This Row],[NRN]])</f>
        <v>0</v>
      </c>
      <c r="AE7">
        <f>'局選択（枠なし）'!$K$2*LEN(テーブル1[[#This Row],[JFN]])</f>
        <v>0</v>
      </c>
      <c r="AF7">
        <f>'局選択（枠なし）'!$M$2*LEN(テーブル1[[#This Row],[JFL]])</f>
        <v>0</v>
      </c>
      <c r="AG7">
        <f ca="1">SUM(テーブル1[[#This Row],[局選択枠なし]:[JFL枠なし]])</f>
        <v>0</v>
      </c>
      <c r="AH7" t="str">
        <f ca="1">IF(ROW()&gt;2,AH6,"")&amp;IF(SUM(テーブル1[[#This Row],[局選択枠なし]:[JFL枠なし]])&gt;0,$F7&amp;"/","")</f>
        <v/>
      </c>
    </row>
    <row r="8" spans="1:44" ht="18" customHeight="1">
      <c r="A8" t="s">
        <v>260</v>
      </c>
      <c r="B8" t="s">
        <v>238</v>
      </c>
      <c r="C8">
        <v>1</v>
      </c>
      <c r="D8" t="str">
        <f>テーブル1[[#This Row],[地区]]&amp;"_"&amp;テーブル1[[#This Row],[カテゴリ]]&amp;"_"&amp;(RIGHT("0"&amp;テーブル1[[#This Row],[地区カテゴリ内順]],2))</f>
        <v>関東_FM_01</v>
      </c>
      <c r="E8" t="s">
        <v>141</v>
      </c>
      <c r="F8" t="str">
        <f>IF(LENB(ASC(テーブル1[[#This Row],[局名]]))&gt;=11,SUBSTITUTE(ASC(テーブル1[[#This Row],[局名]]),"放送",""),ASC(テーブル1[[#This Row],[局名]]))</f>
        <v>ｴﾌｴﾑ東京</v>
      </c>
      <c r="G8" t="s">
        <v>297</v>
      </c>
      <c r="H8" t="s">
        <v>244</v>
      </c>
      <c r="I8" t="s">
        <v>277</v>
      </c>
      <c r="J8" t="s">
        <v>244</v>
      </c>
      <c r="K8" t="s">
        <v>244</v>
      </c>
      <c r="L8" t="s">
        <v>244</v>
      </c>
      <c r="M8" t="s">
        <v>277</v>
      </c>
      <c r="N8" t="s">
        <v>244</v>
      </c>
      <c r="O8">
        <f ca="1">OFFSET('局選択（枠あり）'!$E$3,MATCH(テーブル1[[#This Row],[地区]]&amp;"_"&amp;テーブル1[[#This Row],[カテゴリ]],'局選択（枠あり）'!$B$4:$B$65,0),2*(テーブル1[[#This Row],[地区カテゴリ内順]]-1))*1</f>
        <v>0</v>
      </c>
      <c r="P8">
        <f>'局選択（枠あり）'!$O$2*LEN(テーブル1[[#This Row],[AM]])</f>
        <v>0</v>
      </c>
      <c r="Q8">
        <f>'局選択（枠あり）'!$Q$2*LEN(テーブル1[[#This Row],[FM]])</f>
        <v>0</v>
      </c>
      <c r="R8">
        <f>'局選択（枠あり）'!$S$2*1</f>
        <v>0</v>
      </c>
      <c r="S8">
        <f>'局選択（枠あり）'!$G$2*LEN(テーブル1[[#This Row],[JRN]])</f>
        <v>0</v>
      </c>
      <c r="T8">
        <f>'局選択（枠あり）'!$I$2*LEN(テーブル1[[#This Row],[NRN]])</f>
        <v>0</v>
      </c>
      <c r="U8">
        <f>'局選択（枠あり）'!$K$2*LEN(テーブル1[[#This Row],[JFN]])</f>
        <v>0</v>
      </c>
      <c r="V8">
        <f>'局選択（枠あり）'!$M$2*LEN(テーブル1[[#This Row],[JFL]])</f>
        <v>0</v>
      </c>
      <c r="W8">
        <f ca="1">SUM(テーブル1[[#This Row],[局選択枠あり]:[JFL枠あり]])</f>
        <v>0</v>
      </c>
      <c r="X8" t="str">
        <f ca="1">IF(ROW()&gt;2,X7,"")&amp;IF(SUM(テーブル1[[#This Row],[局選択枠あり]:[JFL枠あり]])&gt;0,$F8&amp;"/","")</f>
        <v/>
      </c>
      <c r="Y8">
        <f ca="1">OFFSET('局選択（枠なし）'!$E$3,MATCH(テーブル1[[#This Row],[地区]]&amp;"_"&amp;テーブル1[[#This Row],[カテゴリ]],'局選択（枠なし）'!$B$4:$B$65,0),2*(テーブル1[[#This Row],[地区カテゴリ内順]]-1))*1</f>
        <v>0</v>
      </c>
      <c r="Z8">
        <f>'局選択（枠なし）'!$O$2*LEN(テーブル1[[#This Row],[AM]])</f>
        <v>0</v>
      </c>
      <c r="AA8">
        <f>'局選択（枠なし）'!$Q$2*LEN(テーブル1[[#This Row],[FM]])</f>
        <v>0</v>
      </c>
      <c r="AB8">
        <f>'局選択（枠なし）'!$S$2*1</f>
        <v>0</v>
      </c>
      <c r="AC8">
        <f>'局選択（枠なし）'!$G$2*LEN(テーブル1[[#This Row],[JRN]])</f>
        <v>0</v>
      </c>
      <c r="AD8">
        <f>'局選択（枠なし）'!$I$2*LEN(テーブル1[[#This Row],[NRN]])</f>
        <v>0</v>
      </c>
      <c r="AE8">
        <f>'局選択（枠なし）'!$K$2*LEN(テーブル1[[#This Row],[JFN]])</f>
        <v>0</v>
      </c>
      <c r="AF8">
        <f>'局選択（枠なし）'!$M$2*LEN(テーブル1[[#This Row],[JFL]])</f>
        <v>0</v>
      </c>
      <c r="AG8">
        <f ca="1">SUM(テーブル1[[#This Row],[局選択枠なし]:[JFL枠なし]])</f>
        <v>0</v>
      </c>
      <c r="AH8" t="str">
        <f ca="1">IF(ROW()&gt;2,AH7,"")&amp;IF(SUM(テーブル1[[#This Row],[局選択枠なし]:[JFL枠なし]])&gt;0,$F8&amp;"/","")</f>
        <v/>
      </c>
    </row>
    <row r="9" spans="1:44" ht="18" customHeight="1">
      <c r="A9" t="s">
        <v>260</v>
      </c>
      <c r="B9" t="s">
        <v>238</v>
      </c>
      <c r="C9">
        <v>2</v>
      </c>
      <c r="D9" t="str">
        <f>テーブル1[[#This Row],[地区]]&amp;"_"&amp;テーブル1[[#This Row],[カテゴリ]]&amp;"_"&amp;(RIGHT("0"&amp;テーブル1[[#This Row],[地区カテゴリ内順]],2))</f>
        <v>関東_FM_02</v>
      </c>
      <c r="E9" t="s">
        <v>142</v>
      </c>
      <c r="F9" t="str">
        <f>IF(LENB(ASC(テーブル1[[#This Row],[局名]]))&gt;=11,SUBSTITUTE(ASC(テーブル1[[#This Row],[局名]]),"放送",""),ASC(テーブル1[[#This Row],[局名]]))</f>
        <v>J-WAVE</v>
      </c>
      <c r="G9" t="s">
        <v>298</v>
      </c>
      <c r="H9" t="s">
        <v>244</v>
      </c>
      <c r="I9" t="s">
        <v>277</v>
      </c>
      <c r="J9" t="s">
        <v>244</v>
      </c>
      <c r="K9" t="s">
        <v>244</v>
      </c>
      <c r="L9" t="s">
        <v>244</v>
      </c>
      <c r="M9" t="s">
        <v>244</v>
      </c>
      <c r="N9" t="s">
        <v>277</v>
      </c>
      <c r="O9">
        <f ca="1">OFFSET('局選択（枠あり）'!$E$3,MATCH(テーブル1[[#This Row],[地区]]&amp;"_"&amp;テーブル1[[#This Row],[カテゴリ]],'局選択（枠あり）'!$B$4:$B$65,0),2*(テーブル1[[#This Row],[地区カテゴリ内順]]-1))*1</f>
        <v>0</v>
      </c>
      <c r="P9">
        <f>'局選択（枠あり）'!$O$2*LEN(テーブル1[[#This Row],[AM]])</f>
        <v>0</v>
      </c>
      <c r="Q9">
        <f>'局選択（枠あり）'!$Q$2*LEN(テーブル1[[#This Row],[FM]])</f>
        <v>0</v>
      </c>
      <c r="R9">
        <f>'局選択（枠あり）'!$S$2*1</f>
        <v>0</v>
      </c>
      <c r="S9">
        <f>'局選択（枠あり）'!$G$2*LEN(テーブル1[[#This Row],[JRN]])</f>
        <v>0</v>
      </c>
      <c r="T9">
        <f>'局選択（枠あり）'!$I$2*LEN(テーブル1[[#This Row],[NRN]])</f>
        <v>0</v>
      </c>
      <c r="U9">
        <f>'局選択（枠あり）'!$K$2*LEN(テーブル1[[#This Row],[JFN]])</f>
        <v>0</v>
      </c>
      <c r="V9">
        <f>'局選択（枠あり）'!$M$2*LEN(テーブル1[[#This Row],[JFL]])</f>
        <v>0</v>
      </c>
      <c r="W9">
        <f ca="1">SUM(テーブル1[[#This Row],[局選択枠あり]:[JFL枠あり]])</f>
        <v>0</v>
      </c>
      <c r="X9" t="str">
        <f ca="1">IF(ROW()&gt;2,X8,"")&amp;IF(SUM(テーブル1[[#This Row],[局選択枠あり]:[JFL枠あり]])&gt;0,$F9&amp;"/","")</f>
        <v/>
      </c>
      <c r="Y9">
        <f ca="1">OFFSET('局選択（枠なし）'!$E$3,MATCH(テーブル1[[#This Row],[地区]]&amp;"_"&amp;テーブル1[[#This Row],[カテゴリ]],'局選択（枠なし）'!$B$4:$B$65,0),2*(テーブル1[[#This Row],[地区カテゴリ内順]]-1))*1</f>
        <v>0</v>
      </c>
      <c r="Z9">
        <f>'局選択（枠なし）'!$O$2*LEN(テーブル1[[#This Row],[AM]])</f>
        <v>0</v>
      </c>
      <c r="AA9">
        <f>'局選択（枠なし）'!$Q$2*LEN(テーブル1[[#This Row],[FM]])</f>
        <v>0</v>
      </c>
      <c r="AB9">
        <f>'局選択（枠なし）'!$S$2*1</f>
        <v>0</v>
      </c>
      <c r="AC9">
        <f>'局選択（枠なし）'!$G$2*LEN(テーブル1[[#This Row],[JRN]])</f>
        <v>0</v>
      </c>
      <c r="AD9">
        <f>'局選択（枠なし）'!$I$2*LEN(テーブル1[[#This Row],[NRN]])</f>
        <v>0</v>
      </c>
      <c r="AE9">
        <f>'局選択（枠なし）'!$K$2*LEN(テーブル1[[#This Row],[JFN]])</f>
        <v>0</v>
      </c>
      <c r="AF9">
        <f>'局選択（枠なし）'!$M$2*LEN(テーブル1[[#This Row],[JFL]])</f>
        <v>0</v>
      </c>
      <c r="AG9">
        <f ca="1">SUM(テーブル1[[#This Row],[局選択枠なし]:[JFL枠なし]])</f>
        <v>0</v>
      </c>
      <c r="AH9" t="str">
        <f ca="1">IF(ROW()&gt;2,AH8,"")&amp;IF(SUM(テーブル1[[#This Row],[局選択枠なし]:[JFL枠なし]])&gt;0,$F9&amp;"/","")</f>
        <v/>
      </c>
    </row>
    <row r="10" spans="1:44" ht="18" customHeight="1">
      <c r="A10" t="s">
        <v>260</v>
      </c>
      <c r="B10" t="s">
        <v>238</v>
      </c>
      <c r="C10">
        <v>3</v>
      </c>
      <c r="D10" t="str">
        <f>テーブル1[[#This Row],[地区]]&amp;"_"&amp;テーブル1[[#This Row],[カテゴリ]]&amp;"_"&amp;(RIGHT("0"&amp;テーブル1[[#This Row],[地区カテゴリ内順]],2))</f>
        <v>関東_FM_03</v>
      </c>
      <c r="E10" t="s">
        <v>143</v>
      </c>
      <c r="F10" t="str">
        <f>IF(LENB(ASC(テーブル1[[#This Row],[局名]]))&gt;=11,SUBSTITUTE(ASC(テーブル1[[#This Row],[局名]]),"放送",""),ASC(テーブル1[[#This Row],[局名]]))</f>
        <v>InterFM</v>
      </c>
      <c r="G10" t="s">
        <v>299</v>
      </c>
      <c r="H10" t="s">
        <v>244</v>
      </c>
      <c r="I10" t="s">
        <v>277</v>
      </c>
      <c r="J10" t="s">
        <v>244</v>
      </c>
      <c r="K10" t="s">
        <v>244</v>
      </c>
      <c r="L10" t="s">
        <v>244</v>
      </c>
      <c r="M10" t="s">
        <v>244</v>
      </c>
      <c r="N10" t="s">
        <v>244</v>
      </c>
      <c r="O10">
        <f ca="1">OFFSET('局選択（枠あり）'!$E$3,MATCH(テーブル1[[#This Row],[地区]]&amp;"_"&amp;テーブル1[[#This Row],[カテゴリ]],'局選択（枠あり）'!$B$4:$B$65,0),2*(テーブル1[[#This Row],[地区カテゴリ内順]]-1))*1</f>
        <v>0</v>
      </c>
      <c r="P10">
        <f>'局選択（枠あり）'!$O$2*LEN(テーブル1[[#This Row],[AM]])</f>
        <v>0</v>
      </c>
      <c r="Q10">
        <f>'局選択（枠あり）'!$Q$2*LEN(テーブル1[[#This Row],[FM]])</f>
        <v>0</v>
      </c>
      <c r="R10">
        <f>'局選択（枠あり）'!$S$2*1</f>
        <v>0</v>
      </c>
      <c r="S10">
        <f>'局選択（枠あり）'!$G$2*LEN(テーブル1[[#This Row],[JRN]])</f>
        <v>0</v>
      </c>
      <c r="T10">
        <f>'局選択（枠あり）'!$I$2*LEN(テーブル1[[#This Row],[NRN]])</f>
        <v>0</v>
      </c>
      <c r="U10">
        <f>'局選択（枠あり）'!$K$2*LEN(テーブル1[[#This Row],[JFN]])</f>
        <v>0</v>
      </c>
      <c r="V10">
        <f>'局選択（枠あり）'!$M$2*LEN(テーブル1[[#This Row],[JFL]])</f>
        <v>0</v>
      </c>
      <c r="W10">
        <f ca="1">SUM(テーブル1[[#This Row],[局選択枠あり]:[JFL枠あり]])</f>
        <v>0</v>
      </c>
      <c r="X10" t="str">
        <f ca="1">IF(ROW()&gt;2,X9,"")&amp;IF(SUM(テーブル1[[#This Row],[局選択枠あり]:[JFL枠あり]])&gt;0,$F10&amp;"/","")</f>
        <v/>
      </c>
      <c r="Y10">
        <f ca="1">OFFSET('局選択（枠なし）'!$E$3,MATCH(テーブル1[[#This Row],[地区]]&amp;"_"&amp;テーブル1[[#This Row],[カテゴリ]],'局選択（枠なし）'!$B$4:$B$65,0),2*(テーブル1[[#This Row],[地区カテゴリ内順]]-1))*1</f>
        <v>0</v>
      </c>
      <c r="Z10">
        <f>'局選択（枠なし）'!$O$2*LEN(テーブル1[[#This Row],[AM]])</f>
        <v>0</v>
      </c>
      <c r="AA10">
        <f>'局選択（枠なし）'!$Q$2*LEN(テーブル1[[#This Row],[FM]])</f>
        <v>0</v>
      </c>
      <c r="AB10">
        <f>'局選択（枠なし）'!$S$2*1</f>
        <v>0</v>
      </c>
      <c r="AC10">
        <f>'局選択（枠なし）'!$G$2*LEN(テーブル1[[#This Row],[JRN]])</f>
        <v>0</v>
      </c>
      <c r="AD10">
        <f>'局選択（枠なし）'!$I$2*LEN(テーブル1[[#This Row],[NRN]])</f>
        <v>0</v>
      </c>
      <c r="AE10">
        <f>'局選択（枠なし）'!$K$2*LEN(テーブル1[[#This Row],[JFN]])</f>
        <v>0</v>
      </c>
      <c r="AF10">
        <f>'局選択（枠なし）'!$M$2*LEN(テーブル1[[#This Row],[JFL]])</f>
        <v>0</v>
      </c>
      <c r="AG10">
        <f ca="1">SUM(テーブル1[[#This Row],[局選択枠なし]:[JFL枠なし]])</f>
        <v>0</v>
      </c>
      <c r="AH10" t="str">
        <f ca="1">IF(ROW()&gt;2,AH9,"")&amp;IF(SUM(テーブル1[[#This Row],[局選択枠なし]:[JFL枠なし]])&gt;0,$F10&amp;"/","")</f>
        <v/>
      </c>
    </row>
    <row r="11" spans="1:44" ht="18" customHeight="1">
      <c r="A11" t="s">
        <v>260</v>
      </c>
      <c r="B11" t="s">
        <v>238</v>
      </c>
      <c r="C11">
        <v>4</v>
      </c>
      <c r="D11" t="str">
        <f>テーブル1[[#This Row],[地区]]&amp;"_"&amp;テーブル1[[#This Row],[カテゴリ]]&amp;"_"&amp;(RIGHT("0"&amp;テーブル1[[#This Row],[地区カテゴリ内順]],2))</f>
        <v>関東_FM_04</v>
      </c>
      <c r="E11" t="s">
        <v>144</v>
      </c>
      <c r="F11" t="str">
        <f>IF(LENB(ASC(テーブル1[[#This Row],[局名]]))&gt;=11,SUBSTITUTE(ASC(テーブル1[[#This Row],[局名]]),"放送",""),ASC(テーブル1[[#This Row],[局名]]))</f>
        <v>横浜ｴﾌｴﾑ</v>
      </c>
      <c r="G11" t="s">
        <v>300</v>
      </c>
      <c r="H11" t="s">
        <v>244</v>
      </c>
      <c r="I11" t="s">
        <v>277</v>
      </c>
      <c r="J11" t="s">
        <v>244</v>
      </c>
      <c r="K11" t="s">
        <v>244</v>
      </c>
      <c r="L11" t="s">
        <v>244</v>
      </c>
      <c r="M11" t="s">
        <v>244</v>
      </c>
      <c r="N11" t="s">
        <v>244</v>
      </c>
      <c r="O11">
        <f ca="1">OFFSET('局選択（枠あり）'!$E$3,MATCH(テーブル1[[#This Row],[地区]]&amp;"_"&amp;テーブル1[[#This Row],[カテゴリ]],'局選択（枠あり）'!$B$4:$B$65,0),2*(テーブル1[[#This Row],[地区カテゴリ内順]]-1))*1</f>
        <v>0</v>
      </c>
      <c r="P11">
        <f>'局選択（枠あり）'!$O$2*LEN(テーブル1[[#This Row],[AM]])</f>
        <v>0</v>
      </c>
      <c r="Q11">
        <f>'局選択（枠あり）'!$Q$2*LEN(テーブル1[[#This Row],[FM]])</f>
        <v>0</v>
      </c>
      <c r="R11">
        <f>'局選択（枠あり）'!$S$2*1</f>
        <v>0</v>
      </c>
      <c r="S11">
        <f>'局選択（枠あり）'!$G$2*LEN(テーブル1[[#This Row],[JRN]])</f>
        <v>0</v>
      </c>
      <c r="T11">
        <f>'局選択（枠あり）'!$I$2*LEN(テーブル1[[#This Row],[NRN]])</f>
        <v>0</v>
      </c>
      <c r="U11">
        <f>'局選択（枠あり）'!$K$2*LEN(テーブル1[[#This Row],[JFN]])</f>
        <v>0</v>
      </c>
      <c r="V11">
        <f>'局選択（枠あり）'!$M$2*LEN(テーブル1[[#This Row],[JFL]])</f>
        <v>0</v>
      </c>
      <c r="W11">
        <f ca="1">SUM(テーブル1[[#This Row],[局選択枠あり]:[JFL枠あり]])</f>
        <v>0</v>
      </c>
      <c r="X11" t="str">
        <f ca="1">IF(ROW()&gt;2,X10,"")&amp;IF(SUM(テーブル1[[#This Row],[局選択枠あり]:[JFL枠あり]])&gt;0,$F11&amp;"/","")</f>
        <v/>
      </c>
      <c r="Y11">
        <f ca="1">OFFSET('局選択（枠なし）'!$E$3,MATCH(テーブル1[[#This Row],[地区]]&amp;"_"&amp;テーブル1[[#This Row],[カテゴリ]],'局選択（枠なし）'!$B$4:$B$65,0),2*(テーブル1[[#This Row],[地区カテゴリ内順]]-1))*1</f>
        <v>0</v>
      </c>
      <c r="Z11">
        <f>'局選択（枠なし）'!$O$2*LEN(テーブル1[[#This Row],[AM]])</f>
        <v>0</v>
      </c>
      <c r="AA11">
        <f>'局選択（枠なし）'!$Q$2*LEN(テーブル1[[#This Row],[FM]])</f>
        <v>0</v>
      </c>
      <c r="AB11">
        <f>'局選択（枠なし）'!$S$2*1</f>
        <v>0</v>
      </c>
      <c r="AC11">
        <f>'局選択（枠なし）'!$G$2*LEN(テーブル1[[#This Row],[JRN]])</f>
        <v>0</v>
      </c>
      <c r="AD11">
        <f>'局選択（枠なし）'!$I$2*LEN(テーブル1[[#This Row],[NRN]])</f>
        <v>0</v>
      </c>
      <c r="AE11">
        <f>'局選択（枠なし）'!$K$2*LEN(テーブル1[[#This Row],[JFN]])</f>
        <v>0</v>
      </c>
      <c r="AF11">
        <f>'局選択（枠なし）'!$M$2*LEN(テーブル1[[#This Row],[JFL]])</f>
        <v>0</v>
      </c>
      <c r="AG11">
        <f ca="1">SUM(テーブル1[[#This Row],[局選択枠なし]:[JFL枠なし]])</f>
        <v>0</v>
      </c>
      <c r="AH11" t="str">
        <f ca="1">IF(ROW()&gt;2,AH10,"")&amp;IF(SUM(テーブル1[[#This Row],[局選択枠なし]:[JFL枠なし]])&gt;0,$F11&amp;"/","")</f>
        <v/>
      </c>
    </row>
    <row r="12" spans="1:44" ht="18" customHeight="1">
      <c r="A12" t="s">
        <v>260</v>
      </c>
      <c r="B12" t="s">
        <v>238</v>
      </c>
      <c r="C12">
        <v>5</v>
      </c>
      <c r="D12" t="str">
        <f>テーブル1[[#This Row],[地区]]&amp;"_"&amp;テーブル1[[#This Row],[カテゴリ]]&amp;"_"&amp;(RIGHT("0"&amp;テーブル1[[#This Row],[地区カテゴリ内順]],2))</f>
        <v>関東_FM_05</v>
      </c>
      <c r="E12" t="s">
        <v>145</v>
      </c>
      <c r="F12" t="str">
        <f>IF(LENB(ASC(テーブル1[[#This Row],[局名]]))&gt;=11,SUBSTITUTE(ASC(テーブル1[[#This Row],[局名]]),"放送",""),ASC(テーブル1[[#This Row],[局名]]))</f>
        <v>ﾍﾞｲｴﾌｴﾑ</v>
      </c>
      <c r="G12" t="s">
        <v>301</v>
      </c>
      <c r="H12" t="s">
        <v>244</v>
      </c>
      <c r="I12" t="s">
        <v>277</v>
      </c>
      <c r="J12" t="s">
        <v>244</v>
      </c>
      <c r="K12" t="s">
        <v>244</v>
      </c>
      <c r="L12" t="s">
        <v>244</v>
      </c>
      <c r="M12" t="s">
        <v>244</v>
      </c>
      <c r="N12" t="s">
        <v>244</v>
      </c>
      <c r="O12">
        <f ca="1">OFFSET('局選択（枠あり）'!$E$3,MATCH(テーブル1[[#This Row],[地区]]&amp;"_"&amp;テーブル1[[#This Row],[カテゴリ]],'局選択（枠あり）'!$B$4:$B$65,0),2*(テーブル1[[#This Row],[地区カテゴリ内順]]-1))*1</f>
        <v>0</v>
      </c>
      <c r="P12">
        <f>'局選択（枠あり）'!$O$2*LEN(テーブル1[[#This Row],[AM]])</f>
        <v>0</v>
      </c>
      <c r="Q12">
        <f>'局選択（枠あり）'!$Q$2*LEN(テーブル1[[#This Row],[FM]])</f>
        <v>0</v>
      </c>
      <c r="R12">
        <f>'局選択（枠あり）'!$S$2*1</f>
        <v>0</v>
      </c>
      <c r="S12">
        <f>'局選択（枠あり）'!$G$2*LEN(テーブル1[[#This Row],[JRN]])</f>
        <v>0</v>
      </c>
      <c r="T12">
        <f>'局選択（枠あり）'!$I$2*LEN(テーブル1[[#This Row],[NRN]])</f>
        <v>0</v>
      </c>
      <c r="U12">
        <f>'局選択（枠あり）'!$K$2*LEN(テーブル1[[#This Row],[JFN]])</f>
        <v>0</v>
      </c>
      <c r="V12">
        <f>'局選択（枠あり）'!$M$2*LEN(テーブル1[[#This Row],[JFL]])</f>
        <v>0</v>
      </c>
      <c r="W12">
        <f ca="1">SUM(テーブル1[[#This Row],[局選択枠あり]:[JFL枠あり]])</f>
        <v>0</v>
      </c>
      <c r="X12" t="str">
        <f ca="1">IF(ROW()&gt;2,X11,"")&amp;IF(SUM(テーブル1[[#This Row],[局選択枠あり]:[JFL枠あり]])&gt;0,$F12&amp;"/","")</f>
        <v/>
      </c>
      <c r="Y12">
        <f ca="1">OFFSET('局選択（枠なし）'!$E$3,MATCH(テーブル1[[#This Row],[地区]]&amp;"_"&amp;テーブル1[[#This Row],[カテゴリ]],'局選択（枠なし）'!$B$4:$B$65,0),2*(テーブル1[[#This Row],[地区カテゴリ内順]]-1))*1</f>
        <v>0</v>
      </c>
      <c r="Z12">
        <f>'局選択（枠なし）'!$O$2*LEN(テーブル1[[#This Row],[AM]])</f>
        <v>0</v>
      </c>
      <c r="AA12">
        <f>'局選択（枠なし）'!$Q$2*LEN(テーブル1[[#This Row],[FM]])</f>
        <v>0</v>
      </c>
      <c r="AB12">
        <f>'局選択（枠なし）'!$S$2*1</f>
        <v>0</v>
      </c>
      <c r="AC12">
        <f>'局選択（枠なし）'!$G$2*LEN(テーブル1[[#This Row],[JRN]])</f>
        <v>0</v>
      </c>
      <c r="AD12">
        <f>'局選択（枠なし）'!$I$2*LEN(テーブル1[[#This Row],[NRN]])</f>
        <v>0</v>
      </c>
      <c r="AE12">
        <f>'局選択（枠なし）'!$K$2*LEN(テーブル1[[#This Row],[JFN]])</f>
        <v>0</v>
      </c>
      <c r="AF12">
        <f>'局選択（枠なし）'!$M$2*LEN(テーブル1[[#This Row],[JFL]])</f>
        <v>0</v>
      </c>
      <c r="AG12">
        <f ca="1">SUM(テーブル1[[#This Row],[局選択枠なし]:[JFL枠なし]])</f>
        <v>0</v>
      </c>
      <c r="AH12" t="str">
        <f ca="1">IF(ROW()&gt;2,AH11,"")&amp;IF(SUM(テーブル1[[#This Row],[局選択枠なし]:[JFL枠なし]])&gt;0,$F12&amp;"/","")</f>
        <v/>
      </c>
    </row>
    <row r="13" spans="1:44" ht="18" customHeight="1">
      <c r="A13" t="s">
        <v>260</v>
      </c>
      <c r="B13" t="s">
        <v>238</v>
      </c>
      <c r="C13">
        <v>6</v>
      </c>
      <c r="D13" t="str">
        <f>テーブル1[[#This Row],[地区]]&amp;"_"&amp;テーブル1[[#This Row],[カテゴリ]]&amp;"_"&amp;(RIGHT("0"&amp;テーブル1[[#This Row],[地区カテゴリ内順]],2))</f>
        <v>関東_FM_06</v>
      </c>
      <c r="E13" t="s">
        <v>146</v>
      </c>
      <c r="F13" t="str">
        <f>IF(LENB(ASC(テーブル1[[#This Row],[局名]]))&gt;=11,SUBSTITUTE(ASC(テーブル1[[#This Row],[局名]]),"放送",""),ASC(テーブル1[[#This Row],[局名]]))</f>
        <v>FM NACK5</v>
      </c>
      <c r="G13" t="s">
        <v>302</v>
      </c>
      <c r="H13" t="s">
        <v>244</v>
      </c>
      <c r="I13" t="s">
        <v>277</v>
      </c>
      <c r="J13" t="s">
        <v>244</v>
      </c>
      <c r="K13" t="s">
        <v>244</v>
      </c>
      <c r="L13" t="s">
        <v>244</v>
      </c>
      <c r="M13" t="s">
        <v>244</v>
      </c>
      <c r="N13" t="s">
        <v>244</v>
      </c>
      <c r="O13">
        <f ca="1">OFFSET('局選択（枠あり）'!$E$3,MATCH(テーブル1[[#This Row],[地区]]&amp;"_"&amp;テーブル1[[#This Row],[カテゴリ]],'局選択（枠あり）'!$B$4:$B$65,0),2*(テーブル1[[#This Row],[地区カテゴリ内順]]-1))*1</f>
        <v>0</v>
      </c>
      <c r="P13">
        <f>'局選択（枠あり）'!$O$2*LEN(テーブル1[[#This Row],[AM]])</f>
        <v>0</v>
      </c>
      <c r="Q13">
        <f>'局選択（枠あり）'!$Q$2*LEN(テーブル1[[#This Row],[FM]])</f>
        <v>0</v>
      </c>
      <c r="R13">
        <f>'局選択（枠あり）'!$S$2*1</f>
        <v>0</v>
      </c>
      <c r="S13">
        <f>'局選択（枠あり）'!$G$2*LEN(テーブル1[[#This Row],[JRN]])</f>
        <v>0</v>
      </c>
      <c r="T13">
        <f>'局選択（枠あり）'!$I$2*LEN(テーブル1[[#This Row],[NRN]])</f>
        <v>0</v>
      </c>
      <c r="U13">
        <f>'局選択（枠あり）'!$K$2*LEN(テーブル1[[#This Row],[JFN]])</f>
        <v>0</v>
      </c>
      <c r="V13">
        <f>'局選択（枠あり）'!$M$2*LEN(テーブル1[[#This Row],[JFL]])</f>
        <v>0</v>
      </c>
      <c r="W13">
        <f ca="1">SUM(テーブル1[[#This Row],[局選択枠あり]:[JFL枠あり]])</f>
        <v>0</v>
      </c>
      <c r="X13" t="str">
        <f ca="1">IF(ROW()&gt;2,X12,"")&amp;IF(SUM(テーブル1[[#This Row],[局選択枠あり]:[JFL枠あり]])&gt;0,$F13&amp;"/","")</f>
        <v/>
      </c>
      <c r="Y13">
        <f ca="1">OFFSET('局選択（枠なし）'!$E$3,MATCH(テーブル1[[#This Row],[地区]]&amp;"_"&amp;テーブル1[[#This Row],[カテゴリ]],'局選択（枠なし）'!$B$4:$B$65,0),2*(テーブル1[[#This Row],[地区カテゴリ内順]]-1))*1</f>
        <v>0</v>
      </c>
      <c r="Z13">
        <f>'局選択（枠なし）'!$O$2*LEN(テーブル1[[#This Row],[AM]])</f>
        <v>0</v>
      </c>
      <c r="AA13">
        <f>'局選択（枠なし）'!$Q$2*LEN(テーブル1[[#This Row],[FM]])</f>
        <v>0</v>
      </c>
      <c r="AB13">
        <f>'局選択（枠なし）'!$S$2*1</f>
        <v>0</v>
      </c>
      <c r="AC13">
        <f>'局選択（枠なし）'!$G$2*LEN(テーブル1[[#This Row],[JRN]])</f>
        <v>0</v>
      </c>
      <c r="AD13">
        <f>'局選択（枠なし）'!$I$2*LEN(テーブル1[[#This Row],[NRN]])</f>
        <v>0</v>
      </c>
      <c r="AE13">
        <f>'局選択（枠なし）'!$K$2*LEN(テーブル1[[#This Row],[JFN]])</f>
        <v>0</v>
      </c>
      <c r="AF13">
        <f>'局選択（枠なし）'!$M$2*LEN(テーブル1[[#This Row],[JFL]])</f>
        <v>0</v>
      </c>
      <c r="AG13">
        <f ca="1">SUM(テーブル1[[#This Row],[局選択枠なし]:[JFL枠なし]])</f>
        <v>0</v>
      </c>
      <c r="AH13" t="str">
        <f ca="1">IF(ROW()&gt;2,AH12,"")&amp;IF(SUM(テーブル1[[#This Row],[局選択枠なし]:[JFL枠なし]])&gt;0,$F13&amp;"/","")</f>
        <v/>
      </c>
    </row>
    <row r="14" spans="1:44" ht="18" customHeight="1">
      <c r="A14" t="s">
        <v>260</v>
      </c>
      <c r="B14" t="s">
        <v>238</v>
      </c>
      <c r="C14">
        <v>7</v>
      </c>
      <c r="D14" t="str">
        <f>テーブル1[[#This Row],[地区]]&amp;"_"&amp;テーブル1[[#This Row],[カテゴリ]]&amp;"_"&amp;(RIGHT("0"&amp;テーブル1[[#This Row],[地区カテゴリ内順]],2))</f>
        <v>関東_FM_07</v>
      </c>
      <c r="E14" t="s">
        <v>147</v>
      </c>
      <c r="F14" t="str">
        <f>IF(LENB(ASC(テーブル1[[#This Row],[局名]]))&gt;=11,SUBSTITUTE(ASC(テーブル1[[#This Row],[局名]]),"放送",""),ASC(テーブル1[[#This Row],[局名]]))</f>
        <v>ｴﾌｴﾑ群馬</v>
      </c>
      <c r="G14" t="s">
        <v>303</v>
      </c>
      <c r="H14" t="s">
        <v>244</v>
      </c>
      <c r="I14" t="s">
        <v>277</v>
      </c>
      <c r="J14" t="s">
        <v>244</v>
      </c>
      <c r="K14" t="s">
        <v>244</v>
      </c>
      <c r="L14" t="s">
        <v>244</v>
      </c>
      <c r="M14" t="s">
        <v>277</v>
      </c>
      <c r="N14" t="s">
        <v>244</v>
      </c>
      <c r="O14">
        <f ca="1">OFFSET('局選択（枠あり）'!$E$3,MATCH(テーブル1[[#This Row],[地区]]&amp;"_"&amp;テーブル1[[#This Row],[カテゴリ]],'局選択（枠あり）'!$B$4:$B$65,0),2*(テーブル1[[#This Row],[地区カテゴリ内順]]-1))*1</f>
        <v>0</v>
      </c>
      <c r="P14">
        <f>'局選択（枠あり）'!$O$2*LEN(テーブル1[[#This Row],[AM]])</f>
        <v>0</v>
      </c>
      <c r="Q14">
        <f>'局選択（枠あり）'!$Q$2*LEN(テーブル1[[#This Row],[FM]])</f>
        <v>0</v>
      </c>
      <c r="R14">
        <f>'局選択（枠あり）'!$S$2*1</f>
        <v>0</v>
      </c>
      <c r="S14">
        <f>'局選択（枠あり）'!$G$2*LEN(テーブル1[[#This Row],[JRN]])</f>
        <v>0</v>
      </c>
      <c r="T14">
        <f>'局選択（枠あり）'!$I$2*LEN(テーブル1[[#This Row],[NRN]])</f>
        <v>0</v>
      </c>
      <c r="U14">
        <f>'局選択（枠あり）'!$K$2*LEN(テーブル1[[#This Row],[JFN]])</f>
        <v>0</v>
      </c>
      <c r="V14">
        <f>'局選択（枠あり）'!$M$2*LEN(テーブル1[[#This Row],[JFL]])</f>
        <v>0</v>
      </c>
      <c r="W14">
        <f ca="1">SUM(テーブル1[[#This Row],[局選択枠あり]:[JFL枠あり]])</f>
        <v>0</v>
      </c>
      <c r="X14" t="str">
        <f ca="1">IF(ROW()&gt;2,X13,"")&amp;IF(SUM(テーブル1[[#This Row],[局選択枠あり]:[JFL枠あり]])&gt;0,$F14&amp;"/","")</f>
        <v/>
      </c>
      <c r="Y14">
        <f ca="1">OFFSET('局選択（枠なし）'!$E$3,MATCH(テーブル1[[#This Row],[地区]]&amp;"_"&amp;テーブル1[[#This Row],[カテゴリ]],'局選択（枠なし）'!$B$4:$B$65,0),2*(テーブル1[[#This Row],[地区カテゴリ内順]]-1))*1</f>
        <v>0</v>
      </c>
      <c r="Z14">
        <f>'局選択（枠なし）'!$O$2*LEN(テーブル1[[#This Row],[AM]])</f>
        <v>0</v>
      </c>
      <c r="AA14">
        <f>'局選択（枠なし）'!$Q$2*LEN(テーブル1[[#This Row],[FM]])</f>
        <v>0</v>
      </c>
      <c r="AB14">
        <f>'局選択（枠なし）'!$S$2*1</f>
        <v>0</v>
      </c>
      <c r="AC14">
        <f>'局選択（枠なし）'!$G$2*LEN(テーブル1[[#This Row],[JRN]])</f>
        <v>0</v>
      </c>
      <c r="AD14">
        <f>'局選択（枠なし）'!$I$2*LEN(テーブル1[[#This Row],[NRN]])</f>
        <v>0</v>
      </c>
      <c r="AE14">
        <f>'局選択（枠なし）'!$K$2*LEN(テーブル1[[#This Row],[JFN]])</f>
        <v>0</v>
      </c>
      <c r="AF14">
        <f>'局選択（枠なし）'!$M$2*LEN(テーブル1[[#This Row],[JFL]])</f>
        <v>0</v>
      </c>
      <c r="AG14">
        <f ca="1">SUM(テーブル1[[#This Row],[局選択枠なし]:[JFL枠なし]])</f>
        <v>0</v>
      </c>
      <c r="AH14" t="str">
        <f ca="1">IF(ROW()&gt;2,AH13,"")&amp;IF(SUM(テーブル1[[#This Row],[局選択枠なし]:[JFL枠なし]])&gt;0,$F14&amp;"/","")</f>
        <v/>
      </c>
    </row>
    <row r="15" spans="1:44" ht="18" customHeight="1">
      <c r="A15" t="s">
        <v>260</v>
      </c>
      <c r="B15" t="s">
        <v>238</v>
      </c>
      <c r="C15">
        <v>8</v>
      </c>
      <c r="D15" t="str">
        <f>テーブル1[[#This Row],[地区]]&amp;"_"&amp;テーブル1[[#This Row],[カテゴリ]]&amp;"_"&amp;(RIGHT("0"&amp;テーブル1[[#This Row],[地区カテゴリ内順]],2))</f>
        <v>関東_FM_08</v>
      </c>
      <c r="E15" t="s">
        <v>148</v>
      </c>
      <c r="F15" t="str">
        <f>IF(LENB(ASC(テーブル1[[#This Row],[局名]]))&gt;=11,SUBSTITUTE(ASC(テーブル1[[#This Row],[局名]]),"放送",""),ASC(テーブル1[[#This Row],[局名]]))</f>
        <v>ｴﾌｴﾑ栃木</v>
      </c>
      <c r="G15" t="s">
        <v>304</v>
      </c>
      <c r="H15" t="s">
        <v>244</v>
      </c>
      <c r="I15" t="s">
        <v>277</v>
      </c>
      <c r="J15" t="s">
        <v>244</v>
      </c>
      <c r="K15" t="s">
        <v>244</v>
      </c>
      <c r="L15" t="s">
        <v>244</v>
      </c>
      <c r="M15" t="s">
        <v>277</v>
      </c>
      <c r="N15" t="s">
        <v>244</v>
      </c>
      <c r="O15">
        <f ca="1">OFFSET('局選択（枠あり）'!$E$3,MATCH(テーブル1[[#This Row],[地区]]&amp;"_"&amp;テーブル1[[#This Row],[カテゴリ]],'局選択（枠あり）'!$B$4:$B$65,0),2*(テーブル1[[#This Row],[地区カテゴリ内順]]-1))*1</f>
        <v>0</v>
      </c>
      <c r="P15">
        <f>'局選択（枠あり）'!$O$2*LEN(テーブル1[[#This Row],[AM]])</f>
        <v>0</v>
      </c>
      <c r="Q15">
        <f>'局選択（枠あり）'!$Q$2*LEN(テーブル1[[#This Row],[FM]])</f>
        <v>0</v>
      </c>
      <c r="R15">
        <f>'局選択（枠あり）'!$S$2*1</f>
        <v>0</v>
      </c>
      <c r="S15">
        <f>'局選択（枠あり）'!$G$2*LEN(テーブル1[[#This Row],[JRN]])</f>
        <v>0</v>
      </c>
      <c r="T15">
        <f>'局選択（枠あり）'!$I$2*LEN(テーブル1[[#This Row],[NRN]])</f>
        <v>0</v>
      </c>
      <c r="U15">
        <f>'局選択（枠あり）'!$K$2*LEN(テーブル1[[#This Row],[JFN]])</f>
        <v>0</v>
      </c>
      <c r="V15">
        <f>'局選択（枠あり）'!$M$2*LEN(テーブル1[[#This Row],[JFL]])</f>
        <v>0</v>
      </c>
      <c r="W15">
        <f ca="1">SUM(テーブル1[[#This Row],[局選択枠あり]:[JFL枠あり]])</f>
        <v>0</v>
      </c>
      <c r="X15" t="str">
        <f ca="1">IF(ROW()&gt;2,X14,"")&amp;IF(SUM(テーブル1[[#This Row],[局選択枠あり]:[JFL枠あり]])&gt;0,$F15&amp;"/","")</f>
        <v/>
      </c>
      <c r="Y15">
        <f ca="1">OFFSET('局選択（枠なし）'!$E$3,MATCH(テーブル1[[#This Row],[地区]]&amp;"_"&amp;テーブル1[[#This Row],[カテゴリ]],'局選択（枠なし）'!$B$4:$B$65,0),2*(テーブル1[[#This Row],[地区カテゴリ内順]]-1))*1</f>
        <v>0</v>
      </c>
      <c r="Z15">
        <f>'局選択（枠なし）'!$O$2*LEN(テーブル1[[#This Row],[AM]])</f>
        <v>0</v>
      </c>
      <c r="AA15">
        <f>'局選択（枠なし）'!$Q$2*LEN(テーブル1[[#This Row],[FM]])</f>
        <v>0</v>
      </c>
      <c r="AB15">
        <f>'局選択（枠なし）'!$S$2*1</f>
        <v>0</v>
      </c>
      <c r="AC15">
        <f>'局選択（枠なし）'!$G$2*LEN(テーブル1[[#This Row],[JRN]])</f>
        <v>0</v>
      </c>
      <c r="AD15">
        <f>'局選択（枠なし）'!$I$2*LEN(テーブル1[[#This Row],[NRN]])</f>
        <v>0</v>
      </c>
      <c r="AE15">
        <f>'局選択（枠なし）'!$K$2*LEN(テーブル1[[#This Row],[JFN]])</f>
        <v>0</v>
      </c>
      <c r="AF15">
        <f>'局選択（枠なし）'!$M$2*LEN(テーブル1[[#This Row],[JFL]])</f>
        <v>0</v>
      </c>
      <c r="AG15">
        <f ca="1">SUM(テーブル1[[#This Row],[局選択枠なし]:[JFL枠なし]])</f>
        <v>0</v>
      </c>
      <c r="AH15" t="str">
        <f ca="1">IF(ROW()&gt;2,AH14,"")&amp;IF(SUM(テーブル1[[#This Row],[局選択枠なし]:[JFL枠なし]])&gt;0,$F15&amp;"/","")</f>
        <v/>
      </c>
    </row>
    <row r="16" spans="1:44" ht="18" customHeight="1">
      <c r="A16" t="s">
        <v>260</v>
      </c>
      <c r="B16" t="s">
        <v>271</v>
      </c>
      <c r="C16">
        <v>1</v>
      </c>
      <c r="D16" t="str">
        <f>テーブル1[[#This Row],[地区]]&amp;"_"&amp;テーブル1[[#This Row],[カテゴリ]]&amp;"_"&amp;(RIGHT("0"&amp;テーブル1[[#This Row],[地区カテゴリ内順]],2))</f>
        <v>関東_短波_01</v>
      </c>
      <c r="E16" t="s">
        <v>149</v>
      </c>
      <c r="F16" t="str">
        <f>IF(LENB(ASC(テーブル1[[#This Row],[局名]]))&gt;=11,SUBSTITUTE(ASC(テーブル1[[#This Row],[局名]]),"放送",""),ASC(テーブル1[[#This Row],[局名]]))</f>
        <v>日経ﾗｼﾞｵ社</v>
      </c>
      <c r="G16" t="s">
        <v>305</v>
      </c>
      <c r="H16" t="s">
        <v>244</v>
      </c>
      <c r="I16" t="s">
        <v>244</v>
      </c>
      <c r="J16" t="s">
        <v>277</v>
      </c>
      <c r="K16" t="s">
        <v>244</v>
      </c>
      <c r="L16" t="s">
        <v>244</v>
      </c>
      <c r="M16" t="s">
        <v>244</v>
      </c>
      <c r="N16" t="s">
        <v>244</v>
      </c>
      <c r="O16">
        <f ca="1">OFFSET('局選択（枠あり）'!$E$3,MATCH(テーブル1[[#This Row],[地区]]&amp;"_"&amp;テーブル1[[#This Row],[カテゴリ]],'局選択（枠あり）'!$B$4:$B$65,0),2*(テーブル1[[#This Row],[地区カテゴリ内順]]-1))*1</f>
        <v>0</v>
      </c>
      <c r="P16">
        <f>'局選択（枠あり）'!$O$2*LEN(テーブル1[[#This Row],[AM]])</f>
        <v>0</v>
      </c>
      <c r="Q16">
        <f>'局選択（枠あり）'!$Q$2*LEN(テーブル1[[#This Row],[FM]])</f>
        <v>0</v>
      </c>
      <c r="R16">
        <f>'局選択（枠あり）'!$S$2*1</f>
        <v>0</v>
      </c>
      <c r="S16">
        <f>'局選択（枠あり）'!$G$2*LEN(テーブル1[[#This Row],[JRN]])</f>
        <v>0</v>
      </c>
      <c r="T16">
        <f>'局選択（枠あり）'!$I$2*LEN(テーブル1[[#This Row],[NRN]])</f>
        <v>0</v>
      </c>
      <c r="U16">
        <f>'局選択（枠あり）'!$K$2*LEN(テーブル1[[#This Row],[JFN]])</f>
        <v>0</v>
      </c>
      <c r="V16">
        <f>'局選択（枠あり）'!$M$2*LEN(テーブル1[[#This Row],[JFL]])</f>
        <v>0</v>
      </c>
      <c r="W16">
        <f ca="1">SUM(テーブル1[[#This Row],[局選択枠あり]:[JFL枠あり]])</f>
        <v>0</v>
      </c>
      <c r="X16" t="str">
        <f ca="1">IF(ROW()&gt;2,X15,"")&amp;IF(SUM(テーブル1[[#This Row],[局選択枠あり]:[JFL枠あり]])&gt;0,$F16&amp;"/","")</f>
        <v/>
      </c>
      <c r="Y16">
        <f ca="1">OFFSET('局選択（枠なし）'!$E$3,MATCH(テーブル1[[#This Row],[地区]]&amp;"_"&amp;テーブル1[[#This Row],[カテゴリ]],'局選択（枠なし）'!$B$4:$B$65,0),2*(テーブル1[[#This Row],[地区カテゴリ内順]]-1))*1</f>
        <v>0</v>
      </c>
      <c r="Z16">
        <f>'局選択（枠なし）'!$O$2*LEN(テーブル1[[#This Row],[AM]])</f>
        <v>0</v>
      </c>
      <c r="AA16">
        <f>'局選択（枠なし）'!$Q$2*LEN(テーブル1[[#This Row],[FM]])</f>
        <v>0</v>
      </c>
      <c r="AB16">
        <f>'局選択（枠なし）'!$S$2*1</f>
        <v>0</v>
      </c>
      <c r="AC16">
        <f>'局選択（枠なし）'!$G$2*LEN(テーブル1[[#This Row],[JRN]])</f>
        <v>0</v>
      </c>
      <c r="AD16">
        <f>'局選択（枠なし）'!$I$2*LEN(テーブル1[[#This Row],[NRN]])</f>
        <v>0</v>
      </c>
      <c r="AE16">
        <f>'局選択（枠なし）'!$K$2*LEN(テーブル1[[#This Row],[JFN]])</f>
        <v>0</v>
      </c>
      <c r="AF16">
        <f>'局選択（枠なし）'!$M$2*LEN(テーブル1[[#This Row],[JFL]])</f>
        <v>0</v>
      </c>
      <c r="AG16">
        <f ca="1">SUM(テーブル1[[#This Row],[局選択枠なし]:[JFL枠なし]])</f>
        <v>0</v>
      </c>
      <c r="AH16" t="str">
        <f ca="1">IF(ROW()&gt;2,AH15,"")&amp;IF(SUM(テーブル1[[#This Row],[局選択枠なし]:[JFL枠なし]])&gt;0,$F16&amp;"/","")</f>
        <v/>
      </c>
    </row>
    <row r="17" spans="1:34" ht="18" customHeight="1">
      <c r="A17" t="s">
        <v>261</v>
      </c>
      <c r="B17" t="s">
        <v>237</v>
      </c>
      <c r="C17">
        <v>1</v>
      </c>
      <c r="D17" t="str">
        <f>テーブル1[[#This Row],[地区]]&amp;"_"&amp;テーブル1[[#This Row],[カテゴリ]]&amp;"_"&amp;(RIGHT("0"&amp;テーブル1[[#This Row],[地区カテゴリ内順]],2))</f>
        <v>関西_AM_01</v>
      </c>
      <c r="E17" t="s">
        <v>150</v>
      </c>
      <c r="F17" t="str">
        <f>IF(LENB(ASC(テーブル1[[#This Row],[局名]]))&gt;=11,SUBSTITUTE(ASC(テーブル1[[#This Row],[局名]]),"放送",""),ASC(テーブル1[[#This Row],[局名]]))</f>
        <v>毎日放送</v>
      </c>
      <c r="G17" t="s">
        <v>306</v>
      </c>
      <c r="H17" t="s">
        <v>277</v>
      </c>
      <c r="I17" t="s">
        <v>244</v>
      </c>
      <c r="J17" t="s">
        <v>244</v>
      </c>
      <c r="K17" t="s">
        <v>277</v>
      </c>
      <c r="L17" t="s">
        <v>277</v>
      </c>
      <c r="M17" t="s">
        <v>244</v>
      </c>
      <c r="N17" t="s">
        <v>244</v>
      </c>
      <c r="O17">
        <f ca="1">OFFSET('局選択（枠あり）'!$E$3,MATCH(テーブル1[[#This Row],[地区]]&amp;"_"&amp;テーブル1[[#This Row],[カテゴリ]],'局選択（枠あり）'!$B$4:$B$65,0),2*(テーブル1[[#This Row],[地区カテゴリ内順]]-1))*1</f>
        <v>0</v>
      </c>
      <c r="P17">
        <f>'局選択（枠あり）'!$O$2*LEN(テーブル1[[#This Row],[AM]])</f>
        <v>0</v>
      </c>
      <c r="Q17">
        <f>'局選択（枠あり）'!$Q$2*LEN(テーブル1[[#This Row],[FM]])</f>
        <v>0</v>
      </c>
      <c r="R17">
        <f>'局選択（枠あり）'!$S$2*1</f>
        <v>0</v>
      </c>
      <c r="S17">
        <f>'局選択（枠あり）'!$G$2*LEN(テーブル1[[#This Row],[JRN]])</f>
        <v>0</v>
      </c>
      <c r="T17">
        <f>'局選択（枠あり）'!$I$2*LEN(テーブル1[[#This Row],[NRN]])</f>
        <v>0</v>
      </c>
      <c r="U17">
        <f>'局選択（枠あり）'!$K$2*LEN(テーブル1[[#This Row],[JFN]])</f>
        <v>0</v>
      </c>
      <c r="V17">
        <f>'局選択（枠あり）'!$M$2*LEN(テーブル1[[#This Row],[JFL]])</f>
        <v>0</v>
      </c>
      <c r="W17">
        <f ca="1">SUM(テーブル1[[#This Row],[局選択枠あり]:[JFL枠あり]])</f>
        <v>0</v>
      </c>
      <c r="X17" t="str">
        <f ca="1">IF(ROW()&gt;2,X16,"")&amp;IF(SUM(テーブル1[[#This Row],[局選択枠あり]:[JFL枠あり]])&gt;0,$F17&amp;"/","")</f>
        <v/>
      </c>
      <c r="Y17">
        <f ca="1">OFFSET('局選択（枠なし）'!$E$3,MATCH(テーブル1[[#This Row],[地区]]&amp;"_"&amp;テーブル1[[#This Row],[カテゴリ]],'局選択（枠なし）'!$B$4:$B$65,0),2*(テーブル1[[#This Row],[地区カテゴリ内順]]-1))*1</f>
        <v>0</v>
      </c>
      <c r="Z17">
        <f>'局選択（枠なし）'!$O$2*LEN(テーブル1[[#This Row],[AM]])</f>
        <v>0</v>
      </c>
      <c r="AA17">
        <f>'局選択（枠なし）'!$Q$2*LEN(テーブル1[[#This Row],[FM]])</f>
        <v>0</v>
      </c>
      <c r="AB17">
        <f>'局選択（枠なし）'!$S$2*1</f>
        <v>0</v>
      </c>
      <c r="AC17">
        <f>'局選択（枠なし）'!$G$2*LEN(テーブル1[[#This Row],[JRN]])</f>
        <v>0</v>
      </c>
      <c r="AD17">
        <f>'局選択（枠なし）'!$I$2*LEN(テーブル1[[#This Row],[NRN]])</f>
        <v>0</v>
      </c>
      <c r="AE17">
        <f>'局選択（枠なし）'!$K$2*LEN(テーブル1[[#This Row],[JFN]])</f>
        <v>0</v>
      </c>
      <c r="AF17">
        <f>'局選択（枠なし）'!$M$2*LEN(テーブル1[[#This Row],[JFL]])</f>
        <v>0</v>
      </c>
      <c r="AG17">
        <f ca="1">SUM(テーブル1[[#This Row],[局選択枠なし]:[JFL枠なし]])</f>
        <v>0</v>
      </c>
      <c r="AH17" t="str">
        <f ca="1">IF(ROW()&gt;2,AH16,"")&amp;IF(SUM(テーブル1[[#This Row],[局選択枠なし]:[JFL枠なし]])&gt;0,$F17&amp;"/","")</f>
        <v/>
      </c>
    </row>
    <row r="18" spans="1:34" ht="18" customHeight="1">
      <c r="A18" t="s">
        <v>261</v>
      </c>
      <c r="B18" t="s">
        <v>237</v>
      </c>
      <c r="C18">
        <v>2</v>
      </c>
      <c r="D18" t="str">
        <f>テーブル1[[#This Row],[地区]]&amp;"_"&amp;テーブル1[[#This Row],[カテゴリ]]&amp;"_"&amp;(RIGHT("0"&amp;テーブル1[[#This Row],[地区カテゴリ内順]],2))</f>
        <v>関西_AM_02</v>
      </c>
      <c r="E18" t="s">
        <v>151</v>
      </c>
      <c r="F18" t="str">
        <f>IF(LENB(ASC(テーブル1[[#This Row],[局名]]))&gt;=11,SUBSTITUTE(ASC(テーブル1[[#This Row],[局名]]),"放送",""),ASC(テーブル1[[#This Row],[局名]]))</f>
        <v>朝日放送</v>
      </c>
      <c r="G18" t="s">
        <v>307</v>
      </c>
      <c r="H18" t="s">
        <v>277</v>
      </c>
      <c r="I18" t="s">
        <v>244</v>
      </c>
      <c r="J18" t="s">
        <v>244</v>
      </c>
      <c r="K18" t="s">
        <v>277</v>
      </c>
      <c r="L18" t="s">
        <v>277</v>
      </c>
      <c r="M18" t="s">
        <v>244</v>
      </c>
      <c r="N18" t="s">
        <v>244</v>
      </c>
      <c r="O18">
        <f ca="1">OFFSET('局選択（枠あり）'!$E$3,MATCH(テーブル1[[#This Row],[地区]]&amp;"_"&amp;テーブル1[[#This Row],[カテゴリ]],'局選択（枠あり）'!$B$4:$B$65,0),2*(テーブル1[[#This Row],[地区カテゴリ内順]]-1))*1</f>
        <v>0</v>
      </c>
      <c r="P18">
        <f>'局選択（枠あり）'!$O$2*LEN(テーブル1[[#This Row],[AM]])</f>
        <v>0</v>
      </c>
      <c r="Q18">
        <f>'局選択（枠あり）'!$Q$2*LEN(テーブル1[[#This Row],[FM]])</f>
        <v>0</v>
      </c>
      <c r="R18">
        <f>'局選択（枠あり）'!$S$2*1</f>
        <v>0</v>
      </c>
      <c r="S18">
        <f>'局選択（枠あり）'!$G$2*LEN(テーブル1[[#This Row],[JRN]])</f>
        <v>0</v>
      </c>
      <c r="T18">
        <f>'局選択（枠あり）'!$I$2*LEN(テーブル1[[#This Row],[NRN]])</f>
        <v>0</v>
      </c>
      <c r="U18">
        <f>'局選択（枠あり）'!$K$2*LEN(テーブル1[[#This Row],[JFN]])</f>
        <v>0</v>
      </c>
      <c r="V18">
        <f>'局選択（枠あり）'!$M$2*LEN(テーブル1[[#This Row],[JFL]])</f>
        <v>0</v>
      </c>
      <c r="W18">
        <f ca="1">SUM(テーブル1[[#This Row],[局選択枠あり]:[JFL枠あり]])</f>
        <v>0</v>
      </c>
      <c r="X18" t="str">
        <f ca="1">IF(ROW()&gt;2,X17,"")&amp;IF(SUM(テーブル1[[#This Row],[局選択枠あり]:[JFL枠あり]])&gt;0,$F18&amp;"/","")</f>
        <v/>
      </c>
      <c r="Y18">
        <f ca="1">OFFSET('局選択（枠なし）'!$E$3,MATCH(テーブル1[[#This Row],[地区]]&amp;"_"&amp;テーブル1[[#This Row],[カテゴリ]],'局選択（枠なし）'!$B$4:$B$65,0),2*(テーブル1[[#This Row],[地区カテゴリ内順]]-1))*1</f>
        <v>0</v>
      </c>
      <c r="Z18">
        <f>'局選択（枠なし）'!$O$2*LEN(テーブル1[[#This Row],[AM]])</f>
        <v>0</v>
      </c>
      <c r="AA18">
        <f>'局選択（枠なし）'!$Q$2*LEN(テーブル1[[#This Row],[FM]])</f>
        <v>0</v>
      </c>
      <c r="AB18">
        <f>'局選択（枠なし）'!$S$2*1</f>
        <v>0</v>
      </c>
      <c r="AC18">
        <f>'局選択（枠なし）'!$G$2*LEN(テーブル1[[#This Row],[JRN]])</f>
        <v>0</v>
      </c>
      <c r="AD18">
        <f>'局選択（枠なし）'!$I$2*LEN(テーブル1[[#This Row],[NRN]])</f>
        <v>0</v>
      </c>
      <c r="AE18">
        <f>'局選択（枠なし）'!$K$2*LEN(テーブル1[[#This Row],[JFN]])</f>
        <v>0</v>
      </c>
      <c r="AF18">
        <f>'局選択（枠なし）'!$M$2*LEN(テーブル1[[#This Row],[JFL]])</f>
        <v>0</v>
      </c>
      <c r="AG18">
        <f ca="1">SUM(テーブル1[[#This Row],[局選択枠なし]:[JFL枠なし]])</f>
        <v>0</v>
      </c>
      <c r="AH18" t="str">
        <f ca="1">IF(ROW()&gt;2,AH17,"")&amp;IF(SUM(テーブル1[[#This Row],[局選択枠なし]:[JFL枠なし]])&gt;0,$F18&amp;"/","")</f>
        <v/>
      </c>
    </row>
    <row r="19" spans="1:34" ht="18" customHeight="1">
      <c r="A19" t="s">
        <v>261</v>
      </c>
      <c r="B19" t="s">
        <v>237</v>
      </c>
      <c r="C19">
        <v>3</v>
      </c>
      <c r="D19" t="str">
        <f>テーブル1[[#This Row],[地区]]&amp;"_"&amp;テーブル1[[#This Row],[カテゴリ]]&amp;"_"&amp;(RIGHT("0"&amp;テーブル1[[#This Row],[地区カテゴリ内順]],2))</f>
        <v>関西_AM_03</v>
      </c>
      <c r="E19" t="s">
        <v>152</v>
      </c>
      <c r="F19" t="str">
        <f>IF(LENB(ASC(テーブル1[[#This Row],[局名]]))&gt;=11,SUBSTITUTE(ASC(テーブル1[[#This Row],[局名]]),"放送",""),ASC(テーブル1[[#This Row],[局名]]))</f>
        <v>大阪放送</v>
      </c>
      <c r="G19" t="s">
        <v>308</v>
      </c>
      <c r="H19" t="s">
        <v>277</v>
      </c>
      <c r="I19" t="s">
        <v>244</v>
      </c>
      <c r="J19" t="s">
        <v>244</v>
      </c>
      <c r="K19" t="s">
        <v>244</v>
      </c>
      <c r="L19" t="s">
        <v>277</v>
      </c>
      <c r="M19" t="s">
        <v>244</v>
      </c>
      <c r="N19" t="s">
        <v>244</v>
      </c>
      <c r="O19">
        <f ca="1">OFFSET('局選択（枠あり）'!$E$3,MATCH(テーブル1[[#This Row],[地区]]&amp;"_"&amp;テーブル1[[#This Row],[カテゴリ]],'局選択（枠あり）'!$B$4:$B$65,0),2*(テーブル1[[#This Row],[地区カテゴリ内順]]-1))*1</f>
        <v>0</v>
      </c>
      <c r="P19">
        <f>'局選択（枠あり）'!$O$2*LEN(テーブル1[[#This Row],[AM]])</f>
        <v>0</v>
      </c>
      <c r="Q19">
        <f>'局選択（枠あり）'!$Q$2*LEN(テーブル1[[#This Row],[FM]])</f>
        <v>0</v>
      </c>
      <c r="R19">
        <f>'局選択（枠あり）'!$S$2*1</f>
        <v>0</v>
      </c>
      <c r="S19">
        <f>'局選択（枠あり）'!$G$2*LEN(テーブル1[[#This Row],[JRN]])</f>
        <v>0</v>
      </c>
      <c r="T19">
        <f>'局選択（枠あり）'!$I$2*LEN(テーブル1[[#This Row],[NRN]])</f>
        <v>0</v>
      </c>
      <c r="U19">
        <f>'局選択（枠あり）'!$K$2*LEN(テーブル1[[#This Row],[JFN]])</f>
        <v>0</v>
      </c>
      <c r="V19">
        <f>'局選択（枠あり）'!$M$2*LEN(テーブル1[[#This Row],[JFL]])</f>
        <v>0</v>
      </c>
      <c r="W19">
        <f ca="1">SUM(テーブル1[[#This Row],[局選択枠あり]:[JFL枠あり]])</f>
        <v>0</v>
      </c>
      <c r="X19" t="str">
        <f ca="1">IF(ROW()&gt;2,X18,"")&amp;IF(SUM(テーブル1[[#This Row],[局選択枠あり]:[JFL枠あり]])&gt;0,$F19&amp;"/","")</f>
        <v/>
      </c>
      <c r="Y19">
        <f ca="1">OFFSET('局選択（枠なし）'!$E$3,MATCH(テーブル1[[#This Row],[地区]]&amp;"_"&amp;テーブル1[[#This Row],[カテゴリ]],'局選択（枠なし）'!$B$4:$B$65,0),2*(テーブル1[[#This Row],[地区カテゴリ内順]]-1))*1</f>
        <v>0</v>
      </c>
      <c r="Z19">
        <f>'局選択（枠なし）'!$O$2*LEN(テーブル1[[#This Row],[AM]])</f>
        <v>0</v>
      </c>
      <c r="AA19">
        <f>'局選択（枠なし）'!$Q$2*LEN(テーブル1[[#This Row],[FM]])</f>
        <v>0</v>
      </c>
      <c r="AB19">
        <f>'局選択（枠なし）'!$S$2*1</f>
        <v>0</v>
      </c>
      <c r="AC19">
        <f>'局選択（枠なし）'!$G$2*LEN(テーブル1[[#This Row],[JRN]])</f>
        <v>0</v>
      </c>
      <c r="AD19">
        <f>'局選択（枠なし）'!$I$2*LEN(テーブル1[[#This Row],[NRN]])</f>
        <v>0</v>
      </c>
      <c r="AE19">
        <f>'局選択（枠なし）'!$K$2*LEN(テーブル1[[#This Row],[JFN]])</f>
        <v>0</v>
      </c>
      <c r="AF19">
        <f>'局選択（枠なし）'!$M$2*LEN(テーブル1[[#This Row],[JFL]])</f>
        <v>0</v>
      </c>
      <c r="AG19">
        <f ca="1">SUM(テーブル1[[#This Row],[局選択枠なし]:[JFL枠なし]])</f>
        <v>0</v>
      </c>
      <c r="AH19" t="str">
        <f ca="1">IF(ROW()&gt;2,AH18,"")&amp;IF(SUM(テーブル1[[#This Row],[局選択枠なし]:[JFL枠なし]])&gt;0,$F19&amp;"/","")</f>
        <v/>
      </c>
    </row>
    <row r="20" spans="1:34" ht="18" customHeight="1">
      <c r="A20" t="s">
        <v>261</v>
      </c>
      <c r="B20" t="s">
        <v>237</v>
      </c>
      <c r="C20">
        <v>4</v>
      </c>
      <c r="D20" t="str">
        <f>テーブル1[[#This Row],[地区]]&amp;"_"&amp;テーブル1[[#This Row],[カテゴリ]]&amp;"_"&amp;(RIGHT("0"&amp;テーブル1[[#This Row],[地区カテゴリ内順]],2))</f>
        <v>関西_AM_04</v>
      </c>
      <c r="E20" t="s">
        <v>153</v>
      </c>
      <c r="F20" t="str">
        <f>IF(LENB(ASC(テーブル1[[#This Row],[局名]]))&gt;=11,SUBSTITUTE(ASC(テーブル1[[#This Row],[局名]]),"放送",""),ASC(テーブル1[[#This Row],[局名]]))</f>
        <v>ﾗｼﾞｵ関西</v>
      </c>
      <c r="G20" t="s">
        <v>309</v>
      </c>
      <c r="H20" t="s">
        <v>277</v>
      </c>
      <c r="I20" t="s">
        <v>244</v>
      </c>
      <c r="J20" t="s">
        <v>244</v>
      </c>
      <c r="K20" t="s">
        <v>244</v>
      </c>
      <c r="L20" t="s">
        <v>244</v>
      </c>
      <c r="M20" t="s">
        <v>244</v>
      </c>
      <c r="N20" t="s">
        <v>244</v>
      </c>
      <c r="O20">
        <f ca="1">OFFSET('局選択（枠あり）'!$E$3,MATCH(テーブル1[[#This Row],[地区]]&amp;"_"&amp;テーブル1[[#This Row],[カテゴリ]],'局選択（枠あり）'!$B$4:$B$65,0),2*(テーブル1[[#This Row],[地区カテゴリ内順]]-1))*1</f>
        <v>0</v>
      </c>
      <c r="P20">
        <f>'局選択（枠あり）'!$O$2*LEN(テーブル1[[#This Row],[AM]])</f>
        <v>0</v>
      </c>
      <c r="Q20">
        <f>'局選択（枠あり）'!$Q$2*LEN(テーブル1[[#This Row],[FM]])</f>
        <v>0</v>
      </c>
      <c r="R20">
        <f>'局選択（枠あり）'!$S$2*1</f>
        <v>0</v>
      </c>
      <c r="S20">
        <f>'局選択（枠あり）'!$G$2*LEN(テーブル1[[#This Row],[JRN]])</f>
        <v>0</v>
      </c>
      <c r="T20">
        <f>'局選択（枠あり）'!$I$2*LEN(テーブル1[[#This Row],[NRN]])</f>
        <v>0</v>
      </c>
      <c r="U20">
        <f>'局選択（枠あり）'!$K$2*LEN(テーブル1[[#This Row],[JFN]])</f>
        <v>0</v>
      </c>
      <c r="V20">
        <f>'局選択（枠あり）'!$M$2*LEN(テーブル1[[#This Row],[JFL]])</f>
        <v>0</v>
      </c>
      <c r="W20">
        <f ca="1">SUM(テーブル1[[#This Row],[局選択枠あり]:[JFL枠あり]])</f>
        <v>0</v>
      </c>
      <c r="X20" t="str">
        <f ca="1">IF(ROW()&gt;2,X19,"")&amp;IF(SUM(テーブル1[[#This Row],[局選択枠あり]:[JFL枠あり]])&gt;0,$F20&amp;"/","")</f>
        <v/>
      </c>
      <c r="Y20">
        <f ca="1">OFFSET('局選択（枠なし）'!$E$3,MATCH(テーブル1[[#This Row],[地区]]&amp;"_"&amp;テーブル1[[#This Row],[カテゴリ]],'局選択（枠なし）'!$B$4:$B$65,0),2*(テーブル1[[#This Row],[地区カテゴリ内順]]-1))*1</f>
        <v>0</v>
      </c>
      <c r="Z20">
        <f>'局選択（枠なし）'!$O$2*LEN(テーブル1[[#This Row],[AM]])</f>
        <v>0</v>
      </c>
      <c r="AA20">
        <f>'局選択（枠なし）'!$Q$2*LEN(テーブル1[[#This Row],[FM]])</f>
        <v>0</v>
      </c>
      <c r="AB20">
        <f>'局選択（枠なし）'!$S$2*1</f>
        <v>0</v>
      </c>
      <c r="AC20">
        <f>'局選択（枠なし）'!$G$2*LEN(テーブル1[[#This Row],[JRN]])</f>
        <v>0</v>
      </c>
      <c r="AD20">
        <f>'局選択（枠なし）'!$I$2*LEN(テーブル1[[#This Row],[NRN]])</f>
        <v>0</v>
      </c>
      <c r="AE20">
        <f>'局選択（枠なし）'!$K$2*LEN(テーブル1[[#This Row],[JFN]])</f>
        <v>0</v>
      </c>
      <c r="AF20">
        <f>'局選択（枠なし）'!$M$2*LEN(テーブル1[[#This Row],[JFL]])</f>
        <v>0</v>
      </c>
      <c r="AG20">
        <f ca="1">SUM(テーブル1[[#This Row],[局選択枠なし]:[JFL枠なし]])</f>
        <v>0</v>
      </c>
      <c r="AH20" t="str">
        <f ca="1">IF(ROW()&gt;2,AH19,"")&amp;IF(SUM(テーブル1[[#This Row],[局選択枠なし]:[JFL枠なし]])&gt;0,$F20&amp;"/","")</f>
        <v/>
      </c>
    </row>
    <row r="21" spans="1:34" ht="18" customHeight="1">
      <c r="A21" t="s">
        <v>261</v>
      </c>
      <c r="B21" t="s">
        <v>237</v>
      </c>
      <c r="C21">
        <v>5</v>
      </c>
      <c r="D21" t="str">
        <f>テーブル1[[#This Row],[地区]]&amp;"_"&amp;テーブル1[[#This Row],[カテゴリ]]&amp;"_"&amp;(RIGHT("0"&amp;テーブル1[[#This Row],[地区カテゴリ内順]],2))</f>
        <v>関西_AM_05</v>
      </c>
      <c r="E21" t="s">
        <v>154</v>
      </c>
      <c r="F21" t="str">
        <f>IF(LENB(ASC(テーブル1[[#This Row],[局名]]))&gt;=11,SUBSTITUTE(ASC(テーブル1[[#This Row],[局名]]),"放送",""),ASC(テーブル1[[#This Row],[局名]]))</f>
        <v>京都放送</v>
      </c>
      <c r="G21" t="s">
        <v>310</v>
      </c>
      <c r="H21" t="s">
        <v>277</v>
      </c>
      <c r="I21" t="s">
        <v>244</v>
      </c>
      <c r="J21" t="s">
        <v>244</v>
      </c>
      <c r="K21" t="s">
        <v>244</v>
      </c>
      <c r="L21" t="s">
        <v>277</v>
      </c>
      <c r="M21" t="s">
        <v>244</v>
      </c>
      <c r="N21" t="s">
        <v>244</v>
      </c>
      <c r="O21">
        <f ca="1">OFFSET('局選択（枠あり）'!$E$3,MATCH(テーブル1[[#This Row],[地区]]&amp;"_"&amp;テーブル1[[#This Row],[カテゴリ]],'局選択（枠あり）'!$B$4:$B$65,0),2*(テーブル1[[#This Row],[地区カテゴリ内順]]-1))*1</f>
        <v>0</v>
      </c>
      <c r="P21">
        <f>'局選択（枠あり）'!$O$2*LEN(テーブル1[[#This Row],[AM]])</f>
        <v>0</v>
      </c>
      <c r="Q21">
        <f>'局選択（枠あり）'!$Q$2*LEN(テーブル1[[#This Row],[FM]])</f>
        <v>0</v>
      </c>
      <c r="R21">
        <f>'局選択（枠あり）'!$S$2*1</f>
        <v>0</v>
      </c>
      <c r="S21">
        <f>'局選択（枠あり）'!$G$2*LEN(テーブル1[[#This Row],[JRN]])</f>
        <v>0</v>
      </c>
      <c r="T21">
        <f>'局選択（枠あり）'!$I$2*LEN(テーブル1[[#This Row],[NRN]])</f>
        <v>0</v>
      </c>
      <c r="U21">
        <f>'局選択（枠あり）'!$K$2*LEN(テーブル1[[#This Row],[JFN]])</f>
        <v>0</v>
      </c>
      <c r="V21">
        <f>'局選択（枠あり）'!$M$2*LEN(テーブル1[[#This Row],[JFL]])</f>
        <v>0</v>
      </c>
      <c r="W21">
        <f ca="1">SUM(テーブル1[[#This Row],[局選択枠あり]:[JFL枠あり]])</f>
        <v>0</v>
      </c>
      <c r="X21" t="str">
        <f ca="1">IF(ROW()&gt;2,X20,"")&amp;IF(SUM(テーブル1[[#This Row],[局選択枠あり]:[JFL枠あり]])&gt;0,$F21&amp;"/","")</f>
        <v/>
      </c>
      <c r="Y21">
        <f ca="1">OFFSET('局選択（枠なし）'!$E$3,MATCH(テーブル1[[#This Row],[地区]]&amp;"_"&amp;テーブル1[[#This Row],[カテゴリ]],'局選択（枠なし）'!$B$4:$B$65,0),2*(テーブル1[[#This Row],[地区カテゴリ内順]]-1))*1</f>
        <v>0</v>
      </c>
      <c r="Z21">
        <f>'局選択（枠なし）'!$O$2*LEN(テーブル1[[#This Row],[AM]])</f>
        <v>0</v>
      </c>
      <c r="AA21">
        <f>'局選択（枠なし）'!$Q$2*LEN(テーブル1[[#This Row],[FM]])</f>
        <v>0</v>
      </c>
      <c r="AB21">
        <f>'局選択（枠なし）'!$S$2*1</f>
        <v>0</v>
      </c>
      <c r="AC21">
        <f>'局選択（枠なし）'!$G$2*LEN(テーブル1[[#This Row],[JRN]])</f>
        <v>0</v>
      </c>
      <c r="AD21">
        <f>'局選択（枠なし）'!$I$2*LEN(テーブル1[[#This Row],[NRN]])</f>
        <v>0</v>
      </c>
      <c r="AE21">
        <f>'局選択（枠なし）'!$K$2*LEN(テーブル1[[#This Row],[JFN]])</f>
        <v>0</v>
      </c>
      <c r="AF21">
        <f>'局選択（枠なし）'!$M$2*LEN(テーブル1[[#This Row],[JFL]])</f>
        <v>0</v>
      </c>
      <c r="AG21">
        <f ca="1">SUM(テーブル1[[#This Row],[局選択枠なし]:[JFL枠なし]])</f>
        <v>0</v>
      </c>
      <c r="AH21" t="str">
        <f ca="1">IF(ROW()&gt;2,AH20,"")&amp;IF(SUM(テーブル1[[#This Row],[局選択枠なし]:[JFL枠なし]])&gt;0,$F21&amp;"/","")</f>
        <v/>
      </c>
    </row>
    <row r="22" spans="1:34" ht="18" customHeight="1">
      <c r="A22" t="s">
        <v>261</v>
      </c>
      <c r="B22" t="s">
        <v>237</v>
      </c>
      <c r="C22">
        <v>6</v>
      </c>
      <c r="D22" t="str">
        <f>テーブル1[[#This Row],[地区]]&amp;"_"&amp;テーブル1[[#This Row],[カテゴリ]]&amp;"_"&amp;(RIGHT("0"&amp;テーブル1[[#This Row],[地区カテゴリ内順]],2))</f>
        <v>関西_AM_06</v>
      </c>
      <c r="E22" t="s">
        <v>155</v>
      </c>
      <c r="F22" t="str">
        <f>IF(LENB(ASC(テーブル1[[#This Row],[局名]]))&gt;=11,SUBSTITUTE(ASC(テーブル1[[#This Row],[局名]]),"放送",""),ASC(テーブル1[[#This Row],[局名]]))</f>
        <v>和歌山放送</v>
      </c>
      <c r="G22" t="s">
        <v>311</v>
      </c>
      <c r="H22" t="s">
        <v>277</v>
      </c>
      <c r="I22" t="s">
        <v>244</v>
      </c>
      <c r="J22" t="s">
        <v>244</v>
      </c>
      <c r="K22" t="s">
        <v>277</v>
      </c>
      <c r="L22" t="s">
        <v>277</v>
      </c>
      <c r="M22" t="s">
        <v>244</v>
      </c>
      <c r="N22" t="s">
        <v>244</v>
      </c>
      <c r="O22">
        <f ca="1">OFFSET('局選択（枠あり）'!$E$3,MATCH(テーブル1[[#This Row],[地区]]&amp;"_"&amp;テーブル1[[#This Row],[カテゴリ]],'局選択（枠あり）'!$B$4:$B$65,0),2*(テーブル1[[#This Row],[地区カテゴリ内順]]-1))*1</f>
        <v>0</v>
      </c>
      <c r="P22">
        <f>'局選択（枠あり）'!$O$2*LEN(テーブル1[[#This Row],[AM]])</f>
        <v>0</v>
      </c>
      <c r="Q22">
        <f>'局選択（枠あり）'!$Q$2*LEN(テーブル1[[#This Row],[FM]])</f>
        <v>0</v>
      </c>
      <c r="R22">
        <f>'局選択（枠あり）'!$S$2*1</f>
        <v>0</v>
      </c>
      <c r="S22">
        <f>'局選択（枠あり）'!$G$2*LEN(テーブル1[[#This Row],[JRN]])</f>
        <v>0</v>
      </c>
      <c r="T22">
        <f>'局選択（枠あり）'!$I$2*LEN(テーブル1[[#This Row],[NRN]])</f>
        <v>0</v>
      </c>
      <c r="U22">
        <f>'局選択（枠あり）'!$K$2*LEN(テーブル1[[#This Row],[JFN]])</f>
        <v>0</v>
      </c>
      <c r="V22">
        <f>'局選択（枠あり）'!$M$2*LEN(テーブル1[[#This Row],[JFL]])</f>
        <v>0</v>
      </c>
      <c r="W22">
        <f ca="1">SUM(テーブル1[[#This Row],[局選択枠あり]:[JFL枠あり]])</f>
        <v>0</v>
      </c>
      <c r="X22" t="str">
        <f ca="1">IF(ROW()&gt;2,X21,"")&amp;IF(SUM(テーブル1[[#This Row],[局選択枠あり]:[JFL枠あり]])&gt;0,$F22&amp;"/","")</f>
        <v/>
      </c>
      <c r="Y22">
        <f ca="1">OFFSET('局選択（枠なし）'!$E$3,MATCH(テーブル1[[#This Row],[地区]]&amp;"_"&amp;テーブル1[[#This Row],[カテゴリ]],'局選択（枠なし）'!$B$4:$B$65,0),2*(テーブル1[[#This Row],[地区カテゴリ内順]]-1))*1</f>
        <v>0</v>
      </c>
      <c r="Z22">
        <f>'局選択（枠なし）'!$O$2*LEN(テーブル1[[#This Row],[AM]])</f>
        <v>0</v>
      </c>
      <c r="AA22">
        <f>'局選択（枠なし）'!$Q$2*LEN(テーブル1[[#This Row],[FM]])</f>
        <v>0</v>
      </c>
      <c r="AB22">
        <f>'局選択（枠なし）'!$S$2*1</f>
        <v>0</v>
      </c>
      <c r="AC22">
        <f>'局選択（枠なし）'!$G$2*LEN(テーブル1[[#This Row],[JRN]])</f>
        <v>0</v>
      </c>
      <c r="AD22">
        <f>'局選択（枠なし）'!$I$2*LEN(テーブル1[[#This Row],[NRN]])</f>
        <v>0</v>
      </c>
      <c r="AE22">
        <f>'局選択（枠なし）'!$K$2*LEN(テーブル1[[#This Row],[JFN]])</f>
        <v>0</v>
      </c>
      <c r="AF22">
        <f>'局選択（枠なし）'!$M$2*LEN(テーブル1[[#This Row],[JFL]])</f>
        <v>0</v>
      </c>
      <c r="AG22">
        <f ca="1">SUM(テーブル1[[#This Row],[局選択枠なし]:[JFL枠なし]])</f>
        <v>0</v>
      </c>
      <c r="AH22" t="str">
        <f ca="1">IF(ROW()&gt;2,AH21,"")&amp;IF(SUM(テーブル1[[#This Row],[局選択枠なし]:[JFL枠なし]])&gt;0,$F22&amp;"/","")</f>
        <v/>
      </c>
    </row>
    <row r="23" spans="1:34" ht="18" customHeight="1">
      <c r="A23" t="s">
        <v>261</v>
      </c>
      <c r="B23" t="s">
        <v>238</v>
      </c>
      <c r="C23">
        <v>1</v>
      </c>
      <c r="D23" t="str">
        <f>テーブル1[[#This Row],[地区]]&amp;"_"&amp;テーブル1[[#This Row],[カテゴリ]]&amp;"_"&amp;(RIGHT("0"&amp;テーブル1[[#This Row],[地区カテゴリ内順]],2))</f>
        <v>関西_FM_01</v>
      </c>
      <c r="E23" t="s">
        <v>156</v>
      </c>
      <c r="F23" t="str">
        <f>IF(LENB(ASC(テーブル1[[#This Row],[局名]]))&gt;=11,SUBSTITUTE(ASC(テーブル1[[#This Row],[局名]]),"放送",""),ASC(テーブル1[[#This Row],[局名]]))</f>
        <v>ｴﾌｴﾑ大阪</v>
      </c>
      <c r="G23" t="s">
        <v>312</v>
      </c>
      <c r="H23" t="s">
        <v>244</v>
      </c>
      <c r="I23" t="s">
        <v>277</v>
      </c>
      <c r="J23" t="s">
        <v>244</v>
      </c>
      <c r="K23" t="s">
        <v>244</v>
      </c>
      <c r="L23" t="s">
        <v>244</v>
      </c>
      <c r="M23" t="s">
        <v>277</v>
      </c>
      <c r="N23" t="s">
        <v>244</v>
      </c>
      <c r="O23">
        <f ca="1">OFFSET('局選択（枠あり）'!$E$3,MATCH(テーブル1[[#This Row],[地区]]&amp;"_"&amp;テーブル1[[#This Row],[カテゴリ]],'局選択（枠あり）'!$B$4:$B$65,0),2*(テーブル1[[#This Row],[地区カテゴリ内順]]-1))*1</f>
        <v>0</v>
      </c>
      <c r="P23">
        <f>'局選択（枠あり）'!$O$2*LEN(テーブル1[[#This Row],[AM]])</f>
        <v>0</v>
      </c>
      <c r="Q23">
        <f>'局選択（枠あり）'!$Q$2*LEN(テーブル1[[#This Row],[FM]])</f>
        <v>0</v>
      </c>
      <c r="R23">
        <f>'局選択（枠あり）'!$S$2*1</f>
        <v>0</v>
      </c>
      <c r="S23">
        <f>'局選択（枠あり）'!$G$2*LEN(テーブル1[[#This Row],[JRN]])</f>
        <v>0</v>
      </c>
      <c r="T23">
        <f>'局選択（枠あり）'!$I$2*LEN(テーブル1[[#This Row],[NRN]])</f>
        <v>0</v>
      </c>
      <c r="U23">
        <f>'局選択（枠あり）'!$K$2*LEN(テーブル1[[#This Row],[JFN]])</f>
        <v>0</v>
      </c>
      <c r="V23">
        <f>'局選択（枠あり）'!$M$2*LEN(テーブル1[[#This Row],[JFL]])</f>
        <v>0</v>
      </c>
      <c r="W23">
        <f ca="1">SUM(テーブル1[[#This Row],[局選択枠あり]:[JFL枠あり]])</f>
        <v>0</v>
      </c>
      <c r="X23" t="str">
        <f ca="1">IF(ROW()&gt;2,X22,"")&amp;IF(SUM(テーブル1[[#This Row],[局選択枠あり]:[JFL枠あり]])&gt;0,$F23&amp;"/","")</f>
        <v/>
      </c>
      <c r="Y23">
        <f ca="1">OFFSET('局選択（枠なし）'!$E$3,MATCH(テーブル1[[#This Row],[地区]]&amp;"_"&amp;テーブル1[[#This Row],[カテゴリ]],'局選択（枠なし）'!$B$4:$B$65,0),2*(テーブル1[[#This Row],[地区カテゴリ内順]]-1))*1</f>
        <v>0</v>
      </c>
      <c r="Z23">
        <f>'局選択（枠なし）'!$O$2*LEN(テーブル1[[#This Row],[AM]])</f>
        <v>0</v>
      </c>
      <c r="AA23">
        <f>'局選択（枠なし）'!$Q$2*LEN(テーブル1[[#This Row],[FM]])</f>
        <v>0</v>
      </c>
      <c r="AB23">
        <f>'局選択（枠なし）'!$S$2*1</f>
        <v>0</v>
      </c>
      <c r="AC23">
        <f>'局選択（枠なし）'!$G$2*LEN(テーブル1[[#This Row],[JRN]])</f>
        <v>0</v>
      </c>
      <c r="AD23">
        <f>'局選択（枠なし）'!$I$2*LEN(テーブル1[[#This Row],[NRN]])</f>
        <v>0</v>
      </c>
      <c r="AE23">
        <f>'局選択（枠なし）'!$K$2*LEN(テーブル1[[#This Row],[JFN]])</f>
        <v>0</v>
      </c>
      <c r="AF23">
        <f>'局選択（枠なし）'!$M$2*LEN(テーブル1[[#This Row],[JFL]])</f>
        <v>0</v>
      </c>
      <c r="AG23">
        <f ca="1">SUM(テーブル1[[#This Row],[局選択枠なし]:[JFL枠なし]])</f>
        <v>0</v>
      </c>
      <c r="AH23" t="str">
        <f ca="1">IF(ROW()&gt;2,AH22,"")&amp;IF(SUM(テーブル1[[#This Row],[局選択枠なし]:[JFL枠なし]])&gt;0,$F23&amp;"/","")</f>
        <v/>
      </c>
    </row>
    <row r="24" spans="1:34" ht="18" customHeight="1">
      <c r="A24" t="s">
        <v>261</v>
      </c>
      <c r="B24" t="s">
        <v>238</v>
      </c>
      <c r="C24">
        <v>2</v>
      </c>
      <c r="D24" t="str">
        <f>テーブル1[[#This Row],[地区]]&amp;"_"&amp;テーブル1[[#This Row],[カテゴリ]]&amp;"_"&amp;(RIGHT("0"&amp;テーブル1[[#This Row],[地区カテゴリ内順]],2))</f>
        <v>関西_FM_02</v>
      </c>
      <c r="E24" t="s">
        <v>157</v>
      </c>
      <c r="F24" t="str">
        <f>IF(LENB(ASC(テーブル1[[#This Row],[局名]]))&gt;=11,SUBSTITUTE(ASC(テーブル1[[#This Row],[局名]]),"放送",""),ASC(テーブル1[[#This Row],[局名]]))</f>
        <v>FM802</v>
      </c>
      <c r="G24" t="s">
        <v>313</v>
      </c>
      <c r="H24" t="s">
        <v>244</v>
      </c>
      <c r="I24" t="s">
        <v>277</v>
      </c>
      <c r="J24" t="s">
        <v>244</v>
      </c>
      <c r="K24" t="s">
        <v>244</v>
      </c>
      <c r="L24" t="s">
        <v>244</v>
      </c>
      <c r="M24" t="s">
        <v>244</v>
      </c>
      <c r="N24" t="s">
        <v>277</v>
      </c>
      <c r="O24">
        <f ca="1">OFFSET('局選択（枠あり）'!$E$3,MATCH(テーブル1[[#This Row],[地区]]&amp;"_"&amp;テーブル1[[#This Row],[カテゴリ]],'局選択（枠あり）'!$B$4:$B$65,0),2*(テーブル1[[#This Row],[地区カテゴリ内順]]-1))*1</f>
        <v>0</v>
      </c>
      <c r="P24">
        <f>'局選択（枠あり）'!$O$2*LEN(テーブル1[[#This Row],[AM]])</f>
        <v>0</v>
      </c>
      <c r="Q24">
        <f>'局選択（枠あり）'!$Q$2*LEN(テーブル1[[#This Row],[FM]])</f>
        <v>0</v>
      </c>
      <c r="R24">
        <f>'局選択（枠あり）'!$S$2*1</f>
        <v>0</v>
      </c>
      <c r="S24">
        <f>'局選択（枠あり）'!$G$2*LEN(テーブル1[[#This Row],[JRN]])</f>
        <v>0</v>
      </c>
      <c r="T24">
        <f>'局選択（枠あり）'!$I$2*LEN(テーブル1[[#This Row],[NRN]])</f>
        <v>0</v>
      </c>
      <c r="U24">
        <f>'局選択（枠あり）'!$K$2*LEN(テーブル1[[#This Row],[JFN]])</f>
        <v>0</v>
      </c>
      <c r="V24">
        <f>'局選択（枠あり）'!$M$2*LEN(テーブル1[[#This Row],[JFL]])</f>
        <v>0</v>
      </c>
      <c r="W24">
        <f ca="1">SUM(テーブル1[[#This Row],[局選択枠あり]:[JFL枠あり]])</f>
        <v>0</v>
      </c>
      <c r="X24" t="str">
        <f ca="1">IF(ROW()&gt;2,X23,"")&amp;IF(SUM(テーブル1[[#This Row],[局選択枠あり]:[JFL枠あり]])&gt;0,$F24&amp;"/","")</f>
        <v/>
      </c>
      <c r="Y24">
        <f ca="1">OFFSET('局選択（枠なし）'!$E$3,MATCH(テーブル1[[#This Row],[地区]]&amp;"_"&amp;テーブル1[[#This Row],[カテゴリ]],'局選択（枠なし）'!$B$4:$B$65,0),2*(テーブル1[[#This Row],[地区カテゴリ内順]]-1))*1</f>
        <v>0</v>
      </c>
      <c r="Z24">
        <f>'局選択（枠なし）'!$O$2*LEN(テーブル1[[#This Row],[AM]])</f>
        <v>0</v>
      </c>
      <c r="AA24">
        <f>'局選択（枠なし）'!$Q$2*LEN(テーブル1[[#This Row],[FM]])</f>
        <v>0</v>
      </c>
      <c r="AB24">
        <f>'局選択（枠なし）'!$S$2*1</f>
        <v>0</v>
      </c>
      <c r="AC24">
        <f>'局選択（枠なし）'!$G$2*LEN(テーブル1[[#This Row],[JRN]])</f>
        <v>0</v>
      </c>
      <c r="AD24">
        <f>'局選択（枠なし）'!$I$2*LEN(テーブル1[[#This Row],[NRN]])</f>
        <v>0</v>
      </c>
      <c r="AE24">
        <f>'局選択（枠なし）'!$K$2*LEN(テーブル1[[#This Row],[JFN]])</f>
        <v>0</v>
      </c>
      <c r="AF24">
        <f>'局選択（枠なし）'!$M$2*LEN(テーブル1[[#This Row],[JFL]])</f>
        <v>0</v>
      </c>
      <c r="AG24">
        <f ca="1">SUM(テーブル1[[#This Row],[局選択枠なし]:[JFL枠なし]])</f>
        <v>0</v>
      </c>
      <c r="AH24" t="str">
        <f ca="1">IF(ROW()&gt;2,AH23,"")&amp;IF(SUM(テーブル1[[#This Row],[局選択枠なし]:[JFL枠なし]])&gt;0,$F24&amp;"/","")</f>
        <v/>
      </c>
    </row>
    <row r="25" spans="1:34" ht="18" customHeight="1">
      <c r="A25" t="s">
        <v>261</v>
      </c>
      <c r="B25" t="s">
        <v>238</v>
      </c>
      <c r="C25">
        <v>3</v>
      </c>
      <c r="D25" t="str">
        <f>テーブル1[[#This Row],[地区]]&amp;"_"&amp;テーブル1[[#This Row],[カテゴリ]]&amp;"_"&amp;(RIGHT("0"&amp;テーブル1[[#This Row],[地区カテゴリ内順]],2))</f>
        <v>関西_FM_03</v>
      </c>
      <c r="E25" t="s">
        <v>158</v>
      </c>
      <c r="F25" t="str">
        <f>IF(LENB(ASC(テーブル1[[#This Row],[局名]]))&gt;=11,SUBSTITUTE(ASC(テーブル1[[#This Row],[局名]]),"放送",""),ASC(テーブル1[[#This Row],[局名]]))</f>
        <v>FM COCOLO</v>
      </c>
      <c r="G25" t="s">
        <v>314</v>
      </c>
      <c r="H25" t="s">
        <v>244</v>
      </c>
      <c r="I25" t="s">
        <v>277</v>
      </c>
      <c r="J25" t="s">
        <v>244</v>
      </c>
      <c r="K25" t="s">
        <v>244</v>
      </c>
      <c r="L25" t="s">
        <v>244</v>
      </c>
      <c r="M25" t="s">
        <v>244</v>
      </c>
      <c r="N25" t="s">
        <v>244</v>
      </c>
      <c r="O25">
        <f ca="1">OFFSET('局選択（枠あり）'!$E$3,MATCH(テーブル1[[#This Row],[地区]]&amp;"_"&amp;テーブル1[[#This Row],[カテゴリ]],'局選択（枠あり）'!$B$4:$B$65,0),2*(テーブル1[[#This Row],[地区カテゴリ内順]]-1))*1</f>
        <v>0</v>
      </c>
      <c r="P25">
        <f>'局選択（枠あり）'!$O$2*LEN(テーブル1[[#This Row],[AM]])</f>
        <v>0</v>
      </c>
      <c r="Q25">
        <f>'局選択（枠あり）'!$Q$2*LEN(テーブル1[[#This Row],[FM]])</f>
        <v>0</v>
      </c>
      <c r="R25">
        <f>'局選択（枠あり）'!$S$2*1</f>
        <v>0</v>
      </c>
      <c r="S25">
        <f>'局選択（枠あり）'!$G$2*LEN(テーブル1[[#This Row],[JRN]])</f>
        <v>0</v>
      </c>
      <c r="T25">
        <f>'局選択（枠あり）'!$I$2*LEN(テーブル1[[#This Row],[NRN]])</f>
        <v>0</v>
      </c>
      <c r="U25">
        <f>'局選択（枠あり）'!$K$2*LEN(テーブル1[[#This Row],[JFN]])</f>
        <v>0</v>
      </c>
      <c r="V25">
        <f>'局選択（枠あり）'!$M$2*LEN(テーブル1[[#This Row],[JFL]])</f>
        <v>0</v>
      </c>
      <c r="W25">
        <f ca="1">SUM(テーブル1[[#This Row],[局選択枠あり]:[JFL枠あり]])</f>
        <v>0</v>
      </c>
      <c r="X25" t="str">
        <f ca="1">IF(ROW()&gt;2,X24,"")&amp;IF(SUM(テーブル1[[#This Row],[局選択枠あり]:[JFL枠あり]])&gt;0,$F25&amp;"/","")</f>
        <v/>
      </c>
      <c r="Y25">
        <f ca="1">OFFSET('局選択（枠なし）'!$E$3,MATCH(テーブル1[[#This Row],[地区]]&amp;"_"&amp;テーブル1[[#This Row],[カテゴリ]],'局選択（枠なし）'!$B$4:$B$65,0),2*(テーブル1[[#This Row],[地区カテゴリ内順]]-1))*1</f>
        <v>0</v>
      </c>
      <c r="Z25">
        <f>'局選択（枠なし）'!$O$2*LEN(テーブル1[[#This Row],[AM]])</f>
        <v>0</v>
      </c>
      <c r="AA25">
        <f>'局選択（枠なし）'!$Q$2*LEN(テーブル1[[#This Row],[FM]])</f>
        <v>0</v>
      </c>
      <c r="AB25">
        <f>'局選択（枠なし）'!$S$2*1</f>
        <v>0</v>
      </c>
      <c r="AC25">
        <f>'局選択（枠なし）'!$G$2*LEN(テーブル1[[#This Row],[JRN]])</f>
        <v>0</v>
      </c>
      <c r="AD25">
        <f>'局選択（枠なし）'!$I$2*LEN(テーブル1[[#This Row],[NRN]])</f>
        <v>0</v>
      </c>
      <c r="AE25">
        <f>'局選択（枠なし）'!$K$2*LEN(テーブル1[[#This Row],[JFN]])</f>
        <v>0</v>
      </c>
      <c r="AF25">
        <f>'局選択（枠なし）'!$M$2*LEN(テーブル1[[#This Row],[JFL]])</f>
        <v>0</v>
      </c>
      <c r="AG25">
        <f ca="1">SUM(テーブル1[[#This Row],[局選択枠なし]:[JFL枠なし]])</f>
        <v>0</v>
      </c>
      <c r="AH25" t="str">
        <f ca="1">IF(ROW()&gt;2,AH24,"")&amp;IF(SUM(テーブル1[[#This Row],[局選択枠なし]:[JFL枠なし]])&gt;0,$F25&amp;"/","")</f>
        <v/>
      </c>
    </row>
    <row r="26" spans="1:34" ht="18" customHeight="1">
      <c r="A26" t="s">
        <v>261</v>
      </c>
      <c r="B26" t="s">
        <v>238</v>
      </c>
      <c r="C26">
        <v>4</v>
      </c>
      <c r="D26" t="str">
        <f>テーブル1[[#This Row],[地区]]&amp;"_"&amp;テーブル1[[#This Row],[カテゴリ]]&amp;"_"&amp;(RIGHT("0"&amp;テーブル1[[#This Row],[地区カテゴリ内順]],2))</f>
        <v>関西_FM_04</v>
      </c>
      <c r="E26" t="s">
        <v>159</v>
      </c>
      <c r="F26" t="str">
        <f>IF(LENB(ASC(テーブル1[[#This Row],[局名]]))&gt;=11,SUBSTITUTE(ASC(テーブル1[[#This Row],[局名]]),"放送",""),ASC(テーブル1[[#This Row],[局名]]))</f>
        <v>兵庫ｴﾌｴﾑ</v>
      </c>
      <c r="G26" t="s">
        <v>315</v>
      </c>
      <c r="H26" t="s">
        <v>244</v>
      </c>
      <c r="I26" t="s">
        <v>277</v>
      </c>
      <c r="J26" t="s">
        <v>244</v>
      </c>
      <c r="K26" t="s">
        <v>244</v>
      </c>
      <c r="L26" t="s">
        <v>244</v>
      </c>
      <c r="M26" t="s">
        <v>277</v>
      </c>
      <c r="N26" t="s">
        <v>244</v>
      </c>
      <c r="O26">
        <f ca="1">OFFSET('局選択（枠あり）'!$E$3,MATCH(テーブル1[[#This Row],[地区]]&amp;"_"&amp;テーブル1[[#This Row],[カテゴリ]],'局選択（枠あり）'!$B$4:$B$65,0),2*(テーブル1[[#This Row],[地区カテゴリ内順]]-1))*1</f>
        <v>0</v>
      </c>
      <c r="P26">
        <f>'局選択（枠あり）'!$O$2*LEN(テーブル1[[#This Row],[AM]])</f>
        <v>0</v>
      </c>
      <c r="Q26">
        <f>'局選択（枠あり）'!$Q$2*LEN(テーブル1[[#This Row],[FM]])</f>
        <v>0</v>
      </c>
      <c r="R26">
        <f>'局選択（枠あり）'!$S$2*1</f>
        <v>0</v>
      </c>
      <c r="S26">
        <f>'局選択（枠あり）'!$G$2*LEN(テーブル1[[#This Row],[JRN]])</f>
        <v>0</v>
      </c>
      <c r="T26">
        <f>'局選択（枠あり）'!$I$2*LEN(テーブル1[[#This Row],[NRN]])</f>
        <v>0</v>
      </c>
      <c r="U26">
        <f>'局選択（枠あり）'!$K$2*LEN(テーブル1[[#This Row],[JFN]])</f>
        <v>0</v>
      </c>
      <c r="V26">
        <f>'局選択（枠あり）'!$M$2*LEN(テーブル1[[#This Row],[JFL]])</f>
        <v>0</v>
      </c>
      <c r="W26">
        <f ca="1">SUM(テーブル1[[#This Row],[局選択枠あり]:[JFL枠あり]])</f>
        <v>0</v>
      </c>
      <c r="X26" t="str">
        <f ca="1">IF(ROW()&gt;2,X25,"")&amp;IF(SUM(テーブル1[[#This Row],[局選択枠あり]:[JFL枠あり]])&gt;0,$F26&amp;"/","")</f>
        <v/>
      </c>
      <c r="Y26">
        <f ca="1">OFFSET('局選択（枠なし）'!$E$3,MATCH(テーブル1[[#This Row],[地区]]&amp;"_"&amp;テーブル1[[#This Row],[カテゴリ]],'局選択（枠なし）'!$B$4:$B$65,0),2*(テーブル1[[#This Row],[地区カテゴリ内順]]-1))*1</f>
        <v>0</v>
      </c>
      <c r="Z26">
        <f>'局選択（枠なし）'!$O$2*LEN(テーブル1[[#This Row],[AM]])</f>
        <v>0</v>
      </c>
      <c r="AA26">
        <f>'局選択（枠なし）'!$Q$2*LEN(テーブル1[[#This Row],[FM]])</f>
        <v>0</v>
      </c>
      <c r="AB26">
        <f>'局選択（枠なし）'!$S$2*1</f>
        <v>0</v>
      </c>
      <c r="AC26">
        <f>'局選択（枠なし）'!$G$2*LEN(テーブル1[[#This Row],[JRN]])</f>
        <v>0</v>
      </c>
      <c r="AD26">
        <f>'局選択（枠なし）'!$I$2*LEN(テーブル1[[#This Row],[NRN]])</f>
        <v>0</v>
      </c>
      <c r="AE26">
        <f>'局選択（枠なし）'!$K$2*LEN(テーブル1[[#This Row],[JFN]])</f>
        <v>0</v>
      </c>
      <c r="AF26">
        <f>'局選択（枠なし）'!$M$2*LEN(テーブル1[[#This Row],[JFL]])</f>
        <v>0</v>
      </c>
      <c r="AG26">
        <f ca="1">SUM(テーブル1[[#This Row],[局選択枠なし]:[JFL枠なし]])</f>
        <v>0</v>
      </c>
      <c r="AH26" t="str">
        <f ca="1">IF(ROW()&gt;2,AH25,"")&amp;IF(SUM(テーブル1[[#This Row],[局選択枠なし]:[JFL枠なし]])&gt;0,$F26&amp;"/","")</f>
        <v/>
      </c>
    </row>
    <row r="27" spans="1:34" ht="18" customHeight="1">
      <c r="A27" t="s">
        <v>261</v>
      </c>
      <c r="B27" t="s">
        <v>238</v>
      </c>
      <c r="C27">
        <v>5</v>
      </c>
      <c r="D27" t="str">
        <f>テーブル1[[#This Row],[地区]]&amp;"_"&amp;テーブル1[[#This Row],[カテゴリ]]&amp;"_"&amp;(RIGHT("0"&amp;テーブル1[[#This Row],[地区カテゴリ内順]],2))</f>
        <v>関西_FM_05</v>
      </c>
      <c r="E27" t="s">
        <v>160</v>
      </c>
      <c r="F27" t="str">
        <f>IF(LENB(ASC(テーブル1[[#This Row],[局名]]))&gt;=11,SUBSTITUTE(ASC(テーブル1[[#This Row],[局名]]),"放送",""),ASC(テーブル1[[#This Row],[局名]]))</f>
        <v>ｴﾌｴﾑ京都</v>
      </c>
      <c r="G27" t="s">
        <v>316</v>
      </c>
      <c r="H27" t="s">
        <v>244</v>
      </c>
      <c r="I27" t="s">
        <v>277</v>
      </c>
      <c r="J27" t="s">
        <v>244</v>
      </c>
      <c r="K27" t="s">
        <v>244</v>
      </c>
      <c r="L27" t="s">
        <v>244</v>
      </c>
      <c r="M27" t="s">
        <v>244</v>
      </c>
      <c r="N27" t="s">
        <v>244</v>
      </c>
      <c r="O27">
        <f ca="1">OFFSET('局選択（枠あり）'!$E$3,MATCH(テーブル1[[#This Row],[地区]]&amp;"_"&amp;テーブル1[[#This Row],[カテゴリ]],'局選択（枠あり）'!$B$4:$B$65,0),2*(テーブル1[[#This Row],[地区カテゴリ内順]]-1))*1</f>
        <v>0</v>
      </c>
      <c r="P27">
        <f>'局選択（枠あり）'!$O$2*LEN(テーブル1[[#This Row],[AM]])</f>
        <v>0</v>
      </c>
      <c r="Q27">
        <f>'局選択（枠あり）'!$Q$2*LEN(テーブル1[[#This Row],[FM]])</f>
        <v>0</v>
      </c>
      <c r="R27">
        <f>'局選択（枠あり）'!$S$2*1</f>
        <v>0</v>
      </c>
      <c r="S27">
        <f>'局選択（枠あり）'!$G$2*LEN(テーブル1[[#This Row],[JRN]])</f>
        <v>0</v>
      </c>
      <c r="T27">
        <f>'局選択（枠あり）'!$I$2*LEN(テーブル1[[#This Row],[NRN]])</f>
        <v>0</v>
      </c>
      <c r="U27">
        <f>'局選択（枠あり）'!$K$2*LEN(テーブル1[[#This Row],[JFN]])</f>
        <v>0</v>
      </c>
      <c r="V27">
        <f>'局選択（枠あり）'!$M$2*LEN(テーブル1[[#This Row],[JFL]])</f>
        <v>0</v>
      </c>
      <c r="W27">
        <f ca="1">SUM(テーブル1[[#This Row],[局選択枠あり]:[JFL枠あり]])</f>
        <v>0</v>
      </c>
      <c r="X27" t="str">
        <f ca="1">IF(ROW()&gt;2,X26,"")&amp;IF(SUM(テーブル1[[#This Row],[局選択枠あり]:[JFL枠あり]])&gt;0,$F27&amp;"/","")</f>
        <v/>
      </c>
      <c r="Y27">
        <f ca="1">OFFSET('局選択（枠なし）'!$E$3,MATCH(テーブル1[[#This Row],[地区]]&amp;"_"&amp;テーブル1[[#This Row],[カテゴリ]],'局選択（枠なし）'!$B$4:$B$65,0),2*(テーブル1[[#This Row],[地区カテゴリ内順]]-1))*1</f>
        <v>0</v>
      </c>
      <c r="Z27">
        <f>'局選択（枠なし）'!$O$2*LEN(テーブル1[[#This Row],[AM]])</f>
        <v>0</v>
      </c>
      <c r="AA27">
        <f>'局選択（枠なし）'!$Q$2*LEN(テーブル1[[#This Row],[FM]])</f>
        <v>0</v>
      </c>
      <c r="AB27">
        <f>'局選択（枠なし）'!$S$2*1</f>
        <v>0</v>
      </c>
      <c r="AC27">
        <f>'局選択（枠なし）'!$G$2*LEN(テーブル1[[#This Row],[JRN]])</f>
        <v>0</v>
      </c>
      <c r="AD27">
        <f>'局選択（枠なし）'!$I$2*LEN(テーブル1[[#This Row],[NRN]])</f>
        <v>0</v>
      </c>
      <c r="AE27">
        <f>'局選択（枠なし）'!$K$2*LEN(テーブル1[[#This Row],[JFN]])</f>
        <v>0</v>
      </c>
      <c r="AF27">
        <f>'局選択（枠なし）'!$M$2*LEN(テーブル1[[#This Row],[JFL]])</f>
        <v>0</v>
      </c>
      <c r="AG27">
        <f ca="1">SUM(テーブル1[[#This Row],[局選択枠なし]:[JFL枠なし]])</f>
        <v>0</v>
      </c>
      <c r="AH27" t="str">
        <f ca="1">IF(ROW()&gt;2,AH26,"")&amp;IF(SUM(テーブル1[[#This Row],[局選択枠なし]:[JFL枠なし]])&gt;0,$F27&amp;"/","")</f>
        <v/>
      </c>
    </row>
    <row r="28" spans="1:34" ht="18" customHeight="1">
      <c r="A28" t="s">
        <v>261</v>
      </c>
      <c r="B28" t="s">
        <v>238</v>
      </c>
      <c r="C28">
        <v>6</v>
      </c>
      <c r="D28" t="str">
        <f>テーブル1[[#This Row],[地区]]&amp;"_"&amp;テーブル1[[#This Row],[カテゴリ]]&amp;"_"&amp;(RIGHT("0"&amp;テーブル1[[#This Row],[地区カテゴリ内順]],2))</f>
        <v>関西_FM_06</v>
      </c>
      <c r="E28" t="s">
        <v>161</v>
      </c>
      <c r="F28" t="str">
        <f>IF(LENB(ASC(テーブル1[[#This Row],[局名]]))&gt;=11,SUBSTITUTE(ASC(テーブル1[[#This Row],[局名]]),"放送",""),ASC(テーブル1[[#This Row],[局名]]))</f>
        <v>ｴﾌｴﾑ滋賀</v>
      </c>
      <c r="G28" t="s">
        <v>317</v>
      </c>
      <c r="H28" t="s">
        <v>244</v>
      </c>
      <c r="I28" t="s">
        <v>277</v>
      </c>
      <c r="J28" t="s">
        <v>244</v>
      </c>
      <c r="K28" t="s">
        <v>244</v>
      </c>
      <c r="L28" t="s">
        <v>244</v>
      </c>
      <c r="M28" t="s">
        <v>277</v>
      </c>
      <c r="N28" t="s">
        <v>244</v>
      </c>
      <c r="O28">
        <f ca="1">OFFSET('局選択（枠あり）'!$E$3,MATCH(テーブル1[[#This Row],[地区]]&amp;"_"&amp;テーブル1[[#This Row],[カテゴリ]],'局選択（枠あり）'!$B$4:$B$65,0),2*(テーブル1[[#This Row],[地区カテゴリ内順]]-1))*1</f>
        <v>0</v>
      </c>
      <c r="P28">
        <f>'局選択（枠あり）'!$O$2*LEN(テーブル1[[#This Row],[AM]])</f>
        <v>0</v>
      </c>
      <c r="Q28">
        <f>'局選択（枠あり）'!$Q$2*LEN(テーブル1[[#This Row],[FM]])</f>
        <v>0</v>
      </c>
      <c r="R28">
        <f>'局選択（枠あり）'!$S$2*1</f>
        <v>0</v>
      </c>
      <c r="S28">
        <f>'局選択（枠あり）'!$G$2*LEN(テーブル1[[#This Row],[JRN]])</f>
        <v>0</v>
      </c>
      <c r="T28">
        <f>'局選択（枠あり）'!$I$2*LEN(テーブル1[[#This Row],[NRN]])</f>
        <v>0</v>
      </c>
      <c r="U28">
        <f>'局選択（枠あり）'!$K$2*LEN(テーブル1[[#This Row],[JFN]])</f>
        <v>0</v>
      </c>
      <c r="V28">
        <f>'局選択（枠あり）'!$M$2*LEN(テーブル1[[#This Row],[JFL]])</f>
        <v>0</v>
      </c>
      <c r="W28">
        <f ca="1">SUM(テーブル1[[#This Row],[局選択枠あり]:[JFL枠あり]])</f>
        <v>0</v>
      </c>
      <c r="X28" t="str">
        <f ca="1">IF(ROW()&gt;2,X27,"")&amp;IF(SUM(テーブル1[[#This Row],[局選択枠あり]:[JFL枠あり]])&gt;0,$F28&amp;"/","")</f>
        <v/>
      </c>
      <c r="Y28">
        <f ca="1">OFFSET('局選択（枠なし）'!$E$3,MATCH(テーブル1[[#This Row],[地区]]&amp;"_"&amp;テーブル1[[#This Row],[カテゴリ]],'局選択（枠なし）'!$B$4:$B$65,0),2*(テーブル1[[#This Row],[地区カテゴリ内順]]-1))*1</f>
        <v>0</v>
      </c>
      <c r="Z28">
        <f>'局選択（枠なし）'!$O$2*LEN(テーブル1[[#This Row],[AM]])</f>
        <v>0</v>
      </c>
      <c r="AA28">
        <f>'局選択（枠なし）'!$Q$2*LEN(テーブル1[[#This Row],[FM]])</f>
        <v>0</v>
      </c>
      <c r="AB28">
        <f>'局選択（枠なし）'!$S$2*1</f>
        <v>0</v>
      </c>
      <c r="AC28">
        <f>'局選択（枠なし）'!$G$2*LEN(テーブル1[[#This Row],[JRN]])</f>
        <v>0</v>
      </c>
      <c r="AD28">
        <f>'局選択（枠なし）'!$I$2*LEN(テーブル1[[#This Row],[NRN]])</f>
        <v>0</v>
      </c>
      <c r="AE28">
        <f>'局選択（枠なし）'!$K$2*LEN(テーブル1[[#This Row],[JFN]])</f>
        <v>0</v>
      </c>
      <c r="AF28">
        <f>'局選択（枠なし）'!$M$2*LEN(テーブル1[[#This Row],[JFL]])</f>
        <v>0</v>
      </c>
      <c r="AG28">
        <f ca="1">SUM(テーブル1[[#This Row],[局選択枠なし]:[JFL枠なし]])</f>
        <v>0</v>
      </c>
      <c r="AH28" t="str">
        <f ca="1">IF(ROW()&gt;2,AH27,"")&amp;IF(SUM(テーブル1[[#This Row],[局選択枠なし]:[JFL枠なし]])&gt;0,$F28&amp;"/","")</f>
        <v/>
      </c>
    </row>
    <row r="29" spans="1:34" ht="18" customHeight="1">
      <c r="A29" t="s">
        <v>262</v>
      </c>
      <c r="B29" t="s">
        <v>237</v>
      </c>
      <c r="C29">
        <v>1</v>
      </c>
      <c r="D29" t="str">
        <f>テーブル1[[#This Row],[地区]]&amp;"_"&amp;テーブル1[[#This Row],[カテゴリ]]&amp;"_"&amp;(RIGHT("0"&amp;テーブル1[[#This Row],[地区カテゴリ内順]],2))</f>
        <v>名古屋_AM_01</v>
      </c>
      <c r="E29" t="s">
        <v>162</v>
      </c>
      <c r="F29" t="str">
        <f>IF(LENB(ASC(テーブル1[[#This Row],[局名]]))&gt;=11,SUBSTITUTE(ASC(テーブル1[[#This Row],[局名]]),"放送",""),ASC(テーブル1[[#This Row],[局名]]))</f>
        <v>CBCﾗｼﾞｵ</v>
      </c>
      <c r="G29" t="s">
        <v>318</v>
      </c>
      <c r="H29" t="s">
        <v>277</v>
      </c>
      <c r="I29" t="s">
        <v>244</v>
      </c>
      <c r="J29" t="s">
        <v>244</v>
      </c>
      <c r="K29" t="s">
        <v>277</v>
      </c>
      <c r="L29" t="s">
        <v>244</v>
      </c>
      <c r="M29" t="s">
        <v>244</v>
      </c>
      <c r="N29" t="s">
        <v>244</v>
      </c>
      <c r="O29">
        <f ca="1">OFFSET('局選択（枠あり）'!$E$3,MATCH(テーブル1[[#This Row],[地区]]&amp;"_"&amp;テーブル1[[#This Row],[カテゴリ]],'局選択（枠あり）'!$B$4:$B$65,0),2*(テーブル1[[#This Row],[地区カテゴリ内順]]-1))*1</f>
        <v>0</v>
      </c>
      <c r="P29">
        <f>'局選択（枠あり）'!$O$2*LEN(テーブル1[[#This Row],[AM]])</f>
        <v>0</v>
      </c>
      <c r="Q29">
        <f>'局選択（枠あり）'!$Q$2*LEN(テーブル1[[#This Row],[FM]])</f>
        <v>0</v>
      </c>
      <c r="R29">
        <f>'局選択（枠あり）'!$S$2*1</f>
        <v>0</v>
      </c>
      <c r="S29">
        <f>'局選択（枠あり）'!$G$2*LEN(テーブル1[[#This Row],[JRN]])</f>
        <v>0</v>
      </c>
      <c r="T29">
        <f>'局選択（枠あり）'!$I$2*LEN(テーブル1[[#This Row],[NRN]])</f>
        <v>0</v>
      </c>
      <c r="U29">
        <f>'局選択（枠あり）'!$K$2*LEN(テーブル1[[#This Row],[JFN]])</f>
        <v>0</v>
      </c>
      <c r="V29">
        <f>'局選択（枠あり）'!$M$2*LEN(テーブル1[[#This Row],[JFL]])</f>
        <v>0</v>
      </c>
      <c r="W29">
        <f ca="1">SUM(テーブル1[[#This Row],[局選択枠あり]:[JFL枠あり]])</f>
        <v>0</v>
      </c>
      <c r="X29" t="str">
        <f ca="1">IF(ROW()&gt;2,X28,"")&amp;IF(SUM(テーブル1[[#This Row],[局選択枠あり]:[JFL枠あり]])&gt;0,$F29&amp;"/","")</f>
        <v/>
      </c>
      <c r="Y29">
        <f ca="1">OFFSET('局選択（枠なし）'!$E$3,MATCH(テーブル1[[#This Row],[地区]]&amp;"_"&amp;テーブル1[[#This Row],[カテゴリ]],'局選択（枠なし）'!$B$4:$B$65,0),2*(テーブル1[[#This Row],[地区カテゴリ内順]]-1))*1</f>
        <v>0</v>
      </c>
      <c r="Z29">
        <f>'局選択（枠なし）'!$O$2*LEN(テーブル1[[#This Row],[AM]])</f>
        <v>0</v>
      </c>
      <c r="AA29">
        <f>'局選択（枠なし）'!$Q$2*LEN(テーブル1[[#This Row],[FM]])</f>
        <v>0</v>
      </c>
      <c r="AB29">
        <f>'局選択（枠なし）'!$S$2*1</f>
        <v>0</v>
      </c>
      <c r="AC29">
        <f>'局選択（枠なし）'!$G$2*LEN(テーブル1[[#This Row],[JRN]])</f>
        <v>0</v>
      </c>
      <c r="AD29">
        <f>'局選択（枠なし）'!$I$2*LEN(テーブル1[[#This Row],[NRN]])</f>
        <v>0</v>
      </c>
      <c r="AE29">
        <f>'局選択（枠なし）'!$K$2*LEN(テーブル1[[#This Row],[JFN]])</f>
        <v>0</v>
      </c>
      <c r="AF29">
        <f>'局選択（枠なし）'!$M$2*LEN(テーブル1[[#This Row],[JFL]])</f>
        <v>0</v>
      </c>
      <c r="AG29">
        <f ca="1">SUM(テーブル1[[#This Row],[局選択枠なし]:[JFL枠なし]])</f>
        <v>0</v>
      </c>
      <c r="AH29" t="str">
        <f ca="1">IF(ROW()&gt;2,AH28,"")&amp;IF(SUM(テーブル1[[#This Row],[局選択枠なし]:[JFL枠なし]])&gt;0,$F29&amp;"/","")</f>
        <v/>
      </c>
    </row>
    <row r="30" spans="1:34" ht="18" customHeight="1">
      <c r="A30" t="s">
        <v>262</v>
      </c>
      <c r="B30" t="s">
        <v>237</v>
      </c>
      <c r="C30">
        <v>2</v>
      </c>
      <c r="D30" t="str">
        <f>テーブル1[[#This Row],[地区]]&amp;"_"&amp;テーブル1[[#This Row],[カテゴリ]]&amp;"_"&amp;(RIGHT("0"&amp;テーブル1[[#This Row],[地区カテゴリ内順]],2))</f>
        <v>名古屋_AM_02</v>
      </c>
      <c r="E30" t="s">
        <v>163</v>
      </c>
      <c r="F30" t="str">
        <f>IF(LENB(ASC(テーブル1[[#This Row],[局名]]))&gt;=11,SUBSTITUTE(ASC(テーブル1[[#This Row],[局名]]),"放送",""),ASC(テーブル1[[#This Row],[局名]]))</f>
        <v>東海ﾗｼﾞｵ</v>
      </c>
      <c r="G30" t="s">
        <v>319</v>
      </c>
      <c r="H30" t="s">
        <v>277</v>
      </c>
      <c r="I30" t="s">
        <v>244</v>
      </c>
      <c r="J30" t="s">
        <v>244</v>
      </c>
      <c r="K30" t="s">
        <v>244</v>
      </c>
      <c r="L30" t="s">
        <v>277</v>
      </c>
      <c r="M30" t="s">
        <v>244</v>
      </c>
      <c r="N30" t="s">
        <v>244</v>
      </c>
      <c r="O30">
        <f ca="1">OFFSET('局選択（枠あり）'!$E$3,MATCH(テーブル1[[#This Row],[地区]]&amp;"_"&amp;テーブル1[[#This Row],[カテゴリ]],'局選択（枠あり）'!$B$4:$B$65,0),2*(テーブル1[[#This Row],[地区カテゴリ内順]]-1))*1</f>
        <v>0</v>
      </c>
      <c r="P30">
        <f>'局選択（枠あり）'!$O$2*LEN(テーブル1[[#This Row],[AM]])</f>
        <v>0</v>
      </c>
      <c r="Q30">
        <f>'局選択（枠あり）'!$Q$2*LEN(テーブル1[[#This Row],[FM]])</f>
        <v>0</v>
      </c>
      <c r="R30">
        <f>'局選択（枠あり）'!$S$2*1</f>
        <v>0</v>
      </c>
      <c r="S30">
        <f>'局選択（枠あり）'!$G$2*LEN(テーブル1[[#This Row],[JRN]])</f>
        <v>0</v>
      </c>
      <c r="T30">
        <f>'局選択（枠あり）'!$I$2*LEN(テーブル1[[#This Row],[NRN]])</f>
        <v>0</v>
      </c>
      <c r="U30">
        <f>'局選択（枠あり）'!$K$2*LEN(テーブル1[[#This Row],[JFN]])</f>
        <v>0</v>
      </c>
      <c r="V30">
        <f>'局選択（枠あり）'!$M$2*LEN(テーブル1[[#This Row],[JFL]])</f>
        <v>0</v>
      </c>
      <c r="W30">
        <f ca="1">SUM(テーブル1[[#This Row],[局選択枠あり]:[JFL枠あり]])</f>
        <v>0</v>
      </c>
      <c r="X30" t="str">
        <f ca="1">IF(ROW()&gt;2,X29,"")&amp;IF(SUM(テーブル1[[#This Row],[局選択枠あり]:[JFL枠あり]])&gt;0,$F30&amp;"/","")</f>
        <v/>
      </c>
      <c r="Y30">
        <f ca="1">OFFSET('局選択（枠なし）'!$E$3,MATCH(テーブル1[[#This Row],[地区]]&amp;"_"&amp;テーブル1[[#This Row],[カテゴリ]],'局選択（枠なし）'!$B$4:$B$65,0),2*(テーブル1[[#This Row],[地区カテゴリ内順]]-1))*1</f>
        <v>0</v>
      </c>
      <c r="Z30">
        <f>'局選択（枠なし）'!$O$2*LEN(テーブル1[[#This Row],[AM]])</f>
        <v>0</v>
      </c>
      <c r="AA30">
        <f>'局選択（枠なし）'!$Q$2*LEN(テーブル1[[#This Row],[FM]])</f>
        <v>0</v>
      </c>
      <c r="AB30">
        <f>'局選択（枠なし）'!$S$2*1</f>
        <v>0</v>
      </c>
      <c r="AC30">
        <f>'局選択（枠なし）'!$G$2*LEN(テーブル1[[#This Row],[JRN]])</f>
        <v>0</v>
      </c>
      <c r="AD30">
        <f>'局選択（枠なし）'!$I$2*LEN(テーブル1[[#This Row],[NRN]])</f>
        <v>0</v>
      </c>
      <c r="AE30">
        <f>'局選択（枠なし）'!$K$2*LEN(テーブル1[[#This Row],[JFN]])</f>
        <v>0</v>
      </c>
      <c r="AF30">
        <f>'局選択（枠なし）'!$M$2*LEN(テーブル1[[#This Row],[JFL]])</f>
        <v>0</v>
      </c>
      <c r="AG30">
        <f ca="1">SUM(テーブル1[[#This Row],[局選択枠なし]:[JFL枠なし]])</f>
        <v>0</v>
      </c>
      <c r="AH30" t="str">
        <f ca="1">IF(ROW()&gt;2,AH29,"")&amp;IF(SUM(テーブル1[[#This Row],[局選択枠なし]:[JFL枠なし]])&gt;0,$F30&amp;"/","")</f>
        <v/>
      </c>
    </row>
    <row r="31" spans="1:34" ht="18" customHeight="1">
      <c r="A31" t="s">
        <v>262</v>
      </c>
      <c r="B31" t="s">
        <v>237</v>
      </c>
      <c r="C31">
        <v>3</v>
      </c>
      <c r="D31" t="str">
        <f>テーブル1[[#This Row],[地区]]&amp;"_"&amp;テーブル1[[#This Row],[カテゴリ]]&amp;"_"&amp;(RIGHT("0"&amp;テーブル1[[#This Row],[地区カテゴリ内順]],2))</f>
        <v>名古屋_AM_03</v>
      </c>
      <c r="E31" t="s">
        <v>164</v>
      </c>
      <c r="F31" t="str">
        <f>IF(LENB(ASC(テーブル1[[#This Row],[局名]]))&gt;=11,SUBSTITUTE(ASC(テーブル1[[#This Row],[局名]]),"放送",""),ASC(テーブル1[[#This Row],[局名]]))</f>
        <v>岐阜放送</v>
      </c>
      <c r="G31" t="s">
        <v>320</v>
      </c>
      <c r="H31" t="s">
        <v>277</v>
      </c>
      <c r="I31" t="s">
        <v>244</v>
      </c>
      <c r="J31" t="s">
        <v>244</v>
      </c>
      <c r="K31" t="s">
        <v>244</v>
      </c>
      <c r="L31" t="s">
        <v>244</v>
      </c>
      <c r="M31" t="s">
        <v>244</v>
      </c>
      <c r="N31" t="s">
        <v>244</v>
      </c>
      <c r="O31">
        <f ca="1">OFFSET('局選択（枠あり）'!$E$3,MATCH(テーブル1[[#This Row],[地区]]&amp;"_"&amp;テーブル1[[#This Row],[カテゴリ]],'局選択（枠あり）'!$B$4:$B$65,0),2*(テーブル1[[#This Row],[地区カテゴリ内順]]-1))*1</f>
        <v>0</v>
      </c>
      <c r="P31">
        <f>'局選択（枠あり）'!$O$2*LEN(テーブル1[[#This Row],[AM]])</f>
        <v>0</v>
      </c>
      <c r="Q31">
        <f>'局選択（枠あり）'!$Q$2*LEN(テーブル1[[#This Row],[FM]])</f>
        <v>0</v>
      </c>
      <c r="R31">
        <f>'局選択（枠あり）'!$S$2*1</f>
        <v>0</v>
      </c>
      <c r="S31">
        <f>'局選択（枠あり）'!$G$2*LEN(テーブル1[[#This Row],[JRN]])</f>
        <v>0</v>
      </c>
      <c r="T31">
        <f>'局選択（枠あり）'!$I$2*LEN(テーブル1[[#This Row],[NRN]])</f>
        <v>0</v>
      </c>
      <c r="U31">
        <f>'局選択（枠あり）'!$K$2*LEN(テーブル1[[#This Row],[JFN]])</f>
        <v>0</v>
      </c>
      <c r="V31">
        <f>'局選択（枠あり）'!$M$2*LEN(テーブル1[[#This Row],[JFL]])</f>
        <v>0</v>
      </c>
      <c r="W31">
        <f ca="1">SUM(テーブル1[[#This Row],[局選択枠あり]:[JFL枠あり]])</f>
        <v>0</v>
      </c>
      <c r="X31" t="str">
        <f ca="1">IF(ROW()&gt;2,X30,"")&amp;IF(SUM(テーブル1[[#This Row],[局選択枠あり]:[JFL枠あり]])&gt;0,$F31&amp;"/","")</f>
        <v/>
      </c>
      <c r="Y31">
        <f ca="1">OFFSET('局選択（枠なし）'!$E$3,MATCH(テーブル1[[#This Row],[地区]]&amp;"_"&amp;テーブル1[[#This Row],[カテゴリ]],'局選択（枠なし）'!$B$4:$B$65,0),2*(テーブル1[[#This Row],[地区カテゴリ内順]]-1))*1</f>
        <v>0</v>
      </c>
      <c r="Z31">
        <f>'局選択（枠なし）'!$O$2*LEN(テーブル1[[#This Row],[AM]])</f>
        <v>0</v>
      </c>
      <c r="AA31">
        <f>'局選択（枠なし）'!$Q$2*LEN(テーブル1[[#This Row],[FM]])</f>
        <v>0</v>
      </c>
      <c r="AB31">
        <f>'局選択（枠なし）'!$S$2*1</f>
        <v>0</v>
      </c>
      <c r="AC31">
        <f>'局選択（枠なし）'!$G$2*LEN(テーブル1[[#This Row],[JRN]])</f>
        <v>0</v>
      </c>
      <c r="AD31">
        <f>'局選択（枠なし）'!$I$2*LEN(テーブル1[[#This Row],[NRN]])</f>
        <v>0</v>
      </c>
      <c r="AE31">
        <f>'局選択（枠なし）'!$K$2*LEN(テーブル1[[#This Row],[JFN]])</f>
        <v>0</v>
      </c>
      <c r="AF31">
        <f>'局選択（枠なし）'!$M$2*LEN(テーブル1[[#This Row],[JFL]])</f>
        <v>0</v>
      </c>
      <c r="AG31">
        <f ca="1">SUM(テーブル1[[#This Row],[局選択枠なし]:[JFL枠なし]])</f>
        <v>0</v>
      </c>
      <c r="AH31" t="str">
        <f ca="1">IF(ROW()&gt;2,AH30,"")&amp;IF(SUM(テーブル1[[#This Row],[局選択枠なし]:[JFL枠なし]])&gt;0,$F31&amp;"/","")</f>
        <v/>
      </c>
    </row>
    <row r="32" spans="1:34" ht="18" customHeight="1">
      <c r="A32" t="s">
        <v>262</v>
      </c>
      <c r="B32" t="s">
        <v>238</v>
      </c>
      <c r="C32">
        <v>1</v>
      </c>
      <c r="D32" t="str">
        <f>テーブル1[[#This Row],[地区]]&amp;"_"&amp;テーブル1[[#This Row],[カテゴリ]]&amp;"_"&amp;(RIGHT("0"&amp;テーブル1[[#This Row],[地区カテゴリ内順]],2))</f>
        <v>名古屋_FM_01</v>
      </c>
      <c r="E32" t="s">
        <v>165</v>
      </c>
      <c r="F32" t="str">
        <f>IF(LENB(ASC(テーブル1[[#This Row],[局名]]))&gt;=11,SUBSTITUTE(ASC(テーブル1[[#This Row],[局名]]),"放送",""),ASC(テーブル1[[#This Row],[局名]]))</f>
        <v>ｴﾌｴﾑ愛知</v>
      </c>
      <c r="G32" t="s">
        <v>321</v>
      </c>
      <c r="H32" t="s">
        <v>244</v>
      </c>
      <c r="I32" t="s">
        <v>277</v>
      </c>
      <c r="J32" t="s">
        <v>244</v>
      </c>
      <c r="K32" t="s">
        <v>244</v>
      </c>
      <c r="L32" t="s">
        <v>244</v>
      </c>
      <c r="M32" t="s">
        <v>277</v>
      </c>
      <c r="N32" t="s">
        <v>244</v>
      </c>
      <c r="O32">
        <f ca="1">OFFSET('局選択（枠あり）'!$E$3,MATCH(テーブル1[[#This Row],[地区]]&amp;"_"&amp;テーブル1[[#This Row],[カテゴリ]],'局選択（枠あり）'!$B$4:$B$65,0),2*(テーブル1[[#This Row],[地区カテゴリ内順]]-1))*1</f>
        <v>0</v>
      </c>
      <c r="P32">
        <f>'局選択（枠あり）'!$O$2*LEN(テーブル1[[#This Row],[AM]])</f>
        <v>0</v>
      </c>
      <c r="Q32">
        <f>'局選択（枠あり）'!$Q$2*LEN(テーブル1[[#This Row],[FM]])</f>
        <v>0</v>
      </c>
      <c r="R32">
        <f>'局選択（枠あり）'!$S$2*1</f>
        <v>0</v>
      </c>
      <c r="S32">
        <f>'局選択（枠あり）'!$G$2*LEN(テーブル1[[#This Row],[JRN]])</f>
        <v>0</v>
      </c>
      <c r="T32">
        <f>'局選択（枠あり）'!$I$2*LEN(テーブル1[[#This Row],[NRN]])</f>
        <v>0</v>
      </c>
      <c r="U32">
        <f>'局選択（枠あり）'!$K$2*LEN(テーブル1[[#This Row],[JFN]])</f>
        <v>0</v>
      </c>
      <c r="V32">
        <f>'局選択（枠あり）'!$M$2*LEN(テーブル1[[#This Row],[JFL]])</f>
        <v>0</v>
      </c>
      <c r="W32">
        <f ca="1">SUM(テーブル1[[#This Row],[局選択枠あり]:[JFL枠あり]])</f>
        <v>0</v>
      </c>
      <c r="X32" t="str">
        <f ca="1">IF(ROW()&gt;2,X31,"")&amp;IF(SUM(テーブル1[[#This Row],[局選択枠あり]:[JFL枠あり]])&gt;0,$F32&amp;"/","")</f>
        <v/>
      </c>
      <c r="Y32">
        <f ca="1">OFFSET('局選択（枠なし）'!$E$3,MATCH(テーブル1[[#This Row],[地区]]&amp;"_"&amp;テーブル1[[#This Row],[カテゴリ]],'局選択（枠なし）'!$B$4:$B$65,0),2*(テーブル1[[#This Row],[地区カテゴリ内順]]-1))*1</f>
        <v>0</v>
      </c>
      <c r="Z32">
        <f>'局選択（枠なし）'!$O$2*LEN(テーブル1[[#This Row],[AM]])</f>
        <v>0</v>
      </c>
      <c r="AA32">
        <f>'局選択（枠なし）'!$Q$2*LEN(テーブル1[[#This Row],[FM]])</f>
        <v>0</v>
      </c>
      <c r="AB32">
        <f>'局選択（枠なし）'!$S$2*1</f>
        <v>0</v>
      </c>
      <c r="AC32">
        <f>'局選択（枠なし）'!$G$2*LEN(テーブル1[[#This Row],[JRN]])</f>
        <v>0</v>
      </c>
      <c r="AD32">
        <f>'局選択（枠なし）'!$I$2*LEN(テーブル1[[#This Row],[NRN]])</f>
        <v>0</v>
      </c>
      <c r="AE32">
        <f>'局選択（枠なし）'!$K$2*LEN(テーブル1[[#This Row],[JFN]])</f>
        <v>0</v>
      </c>
      <c r="AF32">
        <f>'局選択（枠なし）'!$M$2*LEN(テーブル1[[#This Row],[JFL]])</f>
        <v>0</v>
      </c>
      <c r="AG32">
        <f ca="1">SUM(テーブル1[[#This Row],[局選択枠なし]:[JFL枠なし]])</f>
        <v>0</v>
      </c>
      <c r="AH32" t="str">
        <f ca="1">IF(ROW()&gt;2,AH31,"")&amp;IF(SUM(テーブル1[[#This Row],[局選択枠なし]:[JFL枠なし]])&gt;0,$F32&amp;"/","")</f>
        <v/>
      </c>
    </row>
    <row r="33" spans="1:34" ht="18" customHeight="1">
      <c r="A33" t="s">
        <v>262</v>
      </c>
      <c r="B33" t="s">
        <v>238</v>
      </c>
      <c r="C33">
        <v>2</v>
      </c>
      <c r="D33" t="str">
        <f>テーブル1[[#This Row],[地区]]&amp;"_"&amp;テーブル1[[#This Row],[カテゴリ]]&amp;"_"&amp;(RIGHT("0"&amp;テーブル1[[#This Row],[地区カテゴリ内順]],2))</f>
        <v>名古屋_FM_02</v>
      </c>
      <c r="E33" t="s">
        <v>166</v>
      </c>
      <c r="F33" t="str">
        <f>IF(LENB(ASC(テーブル1[[#This Row],[局名]]))&gt;=11,SUBSTITUTE(ASC(テーブル1[[#This Row],[局名]]),"放送",""),ASC(テーブル1[[#This Row],[局名]]))</f>
        <v>ZIP-FM</v>
      </c>
      <c r="G33" t="s">
        <v>322</v>
      </c>
      <c r="H33" t="s">
        <v>244</v>
      </c>
      <c r="I33" t="s">
        <v>277</v>
      </c>
      <c r="J33" t="s">
        <v>244</v>
      </c>
      <c r="K33" t="s">
        <v>244</v>
      </c>
      <c r="L33" t="s">
        <v>244</v>
      </c>
      <c r="M33" t="s">
        <v>244</v>
      </c>
      <c r="N33" t="s">
        <v>277</v>
      </c>
      <c r="O33">
        <f ca="1">OFFSET('局選択（枠あり）'!$E$3,MATCH(テーブル1[[#This Row],[地区]]&amp;"_"&amp;テーブル1[[#This Row],[カテゴリ]],'局選択（枠あり）'!$B$4:$B$65,0),2*(テーブル1[[#This Row],[地区カテゴリ内順]]-1))*1</f>
        <v>0</v>
      </c>
      <c r="P33">
        <f>'局選択（枠あり）'!$O$2*LEN(テーブル1[[#This Row],[AM]])</f>
        <v>0</v>
      </c>
      <c r="Q33">
        <f>'局選択（枠あり）'!$Q$2*LEN(テーブル1[[#This Row],[FM]])</f>
        <v>0</v>
      </c>
      <c r="R33">
        <f>'局選択（枠あり）'!$S$2*1</f>
        <v>0</v>
      </c>
      <c r="S33">
        <f>'局選択（枠あり）'!$G$2*LEN(テーブル1[[#This Row],[JRN]])</f>
        <v>0</v>
      </c>
      <c r="T33">
        <f>'局選択（枠あり）'!$I$2*LEN(テーブル1[[#This Row],[NRN]])</f>
        <v>0</v>
      </c>
      <c r="U33">
        <f>'局選択（枠あり）'!$K$2*LEN(テーブル1[[#This Row],[JFN]])</f>
        <v>0</v>
      </c>
      <c r="V33">
        <f>'局選択（枠あり）'!$M$2*LEN(テーブル1[[#This Row],[JFL]])</f>
        <v>0</v>
      </c>
      <c r="W33">
        <f ca="1">SUM(テーブル1[[#This Row],[局選択枠あり]:[JFL枠あり]])</f>
        <v>0</v>
      </c>
      <c r="X33" t="str">
        <f ca="1">IF(ROW()&gt;2,X32,"")&amp;IF(SUM(テーブル1[[#This Row],[局選択枠あり]:[JFL枠あり]])&gt;0,$F33&amp;"/","")</f>
        <v/>
      </c>
      <c r="Y33">
        <f ca="1">OFFSET('局選択（枠なし）'!$E$3,MATCH(テーブル1[[#This Row],[地区]]&amp;"_"&amp;テーブル1[[#This Row],[カテゴリ]],'局選択（枠なし）'!$B$4:$B$65,0),2*(テーブル1[[#This Row],[地区カテゴリ内順]]-1))*1</f>
        <v>0</v>
      </c>
      <c r="Z33">
        <f>'局選択（枠なし）'!$O$2*LEN(テーブル1[[#This Row],[AM]])</f>
        <v>0</v>
      </c>
      <c r="AA33">
        <f>'局選択（枠なし）'!$Q$2*LEN(テーブル1[[#This Row],[FM]])</f>
        <v>0</v>
      </c>
      <c r="AB33">
        <f>'局選択（枠なし）'!$S$2*1</f>
        <v>0</v>
      </c>
      <c r="AC33">
        <f>'局選択（枠なし）'!$G$2*LEN(テーブル1[[#This Row],[JRN]])</f>
        <v>0</v>
      </c>
      <c r="AD33">
        <f>'局選択（枠なし）'!$I$2*LEN(テーブル1[[#This Row],[NRN]])</f>
        <v>0</v>
      </c>
      <c r="AE33">
        <f>'局選択（枠なし）'!$K$2*LEN(テーブル1[[#This Row],[JFN]])</f>
        <v>0</v>
      </c>
      <c r="AF33">
        <f>'局選択（枠なし）'!$M$2*LEN(テーブル1[[#This Row],[JFL]])</f>
        <v>0</v>
      </c>
      <c r="AG33">
        <f ca="1">SUM(テーブル1[[#This Row],[局選択枠なし]:[JFL枠なし]])</f>
        <v>0</v>
      </c>
      <c r="AH33" t="str">
        <f ca="1">IF(ROW()&gt;2,AH32,"")&amp;IF(SUM(テーブル1[[#This Row],[局選択枠なし]:[JFL枠なし]])&gt;0,$F33&amp;"/","")</f>
        <v/>
      </c>
    </row>
    <row r="34" spans="1:34" ht="18" customHeight="1">
      <c r="A34" t="s">
        <v>262</v>
      </c>
      <c r="B34" t="s">
        <v>238</v>
      </c>
      <c r="C34">
        <v>3</v>
      </c>
      <c r="D34" t="str">
        <f>テーブル1[[#This Row],[地区]]&amp;"_"&amp;テーブル1[[#This Row],[カテゴリ]]&amp;"_"&amp;(RIGHT("0"&amp;テーブル1[[#This Row],[地区カテゴリ内順]],2))</f>
        <v>名古屋_FM_03</v>
      </c>
      <c r="E34" t="s">
        <v>167</v>
      </c>
      <c r="F34" t="str">
        <f>IF(LENB(ASC(テーブル1[[#This Row],[局名]]))&gt;=11,SUBSTITUTE(ASC(テーブル1[[#This Row],[局名]]),"放送",""),ASC(テーブル1[[#This Row],[局名]]))</f>
        <v>Radio Neo</v>
      </c>
      <c r="G34" t="s">
        <v>323</v>
      </c>
      <c r="H34" t="s">
        <v>244</v>
      </c>
      <c r="I34" t="s">
        <v>277</v>
      </c>
      <c r="J34" t="s">
        <v>244</v>
      </c>
      <c r="K34" t="s">
        <v>244</v>
      </c>
      <c r="L34" t="s">
        <v>244</v>
      </c>
      <c r="M34" t="s">
        <v>244</v>
      </c>
      <c r="N34" t="s">
        <v>244</v>
      </c>
      <c r="O34">
        <f ca="1">OFFSET('局選択（枠あり）'!$E$3,MATCH(テーブル1[[#This Row],[地区]]&amp;"_"&amp;テーブル1[[#This Row],[カテゴリ]],'局選択（枠あり）'!$B$4:$B$65,0),2*(テーブル1[[#This Row],[地区カテゴリ内順]]-1))*1</f>
        <v>0</v>
      </c>
      <c r="P34">
        <f>'局選択（枠あり）'!$O$2*LEN(テーブル1[[#This Row],[AM]])</f>
        <v>0</v>
      </c>
      <c r="Q34">
        <f>'局選択（枠あり）'!$Q$2*LEN(テーブル1[[#This Row],[FM]])</f>
        <v>0</v>
      </c>
      <c r="R34">
        <f>'局選択（枠あり）'!$S$2*1</f>
        <v>0</v>
      </c>
      <c r="S34">
        <f>'局選択（枠あり）'!$G$2*LEN(テーブル1[[#This Row],[JRN]])</f>
        <v>0</v>
      </c>
      <c r="T34">
        <f>'局選択（枠あり）'!$I$2*LEN(テーブル1[[#This Row],[NRN]])</f>
        <v>0</v>
      </c>
      <c r="U34">
        <f>'局選択（枠あり）'!$K$2*LEN(テーブル1[[#This Row],[JFN]])</f>
        <v>0</v>
      </c>
      <c r="V34">
        <f>'局選択（枠あり）'!$M$2*LEN(テーブル1[[#This Row],[JFL]])</f>
        <v>0</v>
      </c>
      <c r="W34">
        <f ca="1">SUM(テーブル1[[#This Row],[局選択枠あり]:[JFL枠あり]])</f>
        <v>0</v>
      </c>
      <c r="X34" t="str">
        <f ca="1">IF(ROW()&gt;2,X33,"")&amp;IF(SUM(テーブル1[[#This Row],[局選択枠あり]:[JFL枠あり]])&gt;0,$F34&amp;"/","")</f>
        <v/>
      </c>
      <c r="Y34">
        <f ca="1">OFFSET('局選択（枠なし）'!$E$3,MATCH(テーブル1[[#This Row],[地区]]&amp;"_"&amp;テーブル1[[#This Row],[カテゴリ]],'局選択（枠なし）'!$B$4:$B$65,0),2*(テーブル1[[#This Row],[地区カテゴリ内順]]-1))*1</f>
        <v>0</v>
      </c>
      <c r="Z34">
        <f>'局選択（枠なし）'!$O$2*LEN(テーブル1[[#This Row],[AM]])</f>
        <v>0</v>
      </c>
      <c r="AA34">
        <f>'局選択（枠なし）'!$Q$2*LEN(テーブル1[[#This Row],[FM]])</f>
        <v>0</v>
      </c>
      <c r="AB34">
        <f>'局選択（枠なし）'!$S$2*1</f>
        <v>0</v>
      </c>
      <c r="AC34">
        <f>'局選択（枠なし）'!$G$2*LEN(テーブル1[[#This Row],[JRN]])</f>
        <v>0</v>
      </c>
      <c r="AD34">
        <f>'局選択（枠なし）'!$I$2*LEN(テーブル1[[#This Row],[NRN]])</f>
        <v>0</v>
      </c>
      <c r="AE34">
        <f>'局選択（枠なし）'!$K$2*LEN(テーブル1[[#This Row],[JFN]])</f>
        <v>0</v>
      </c>
      <c r="AF34">
        <f>'局選択（枠なし）'!$M$2*LEN(テーブル1[[#This Row],[JFL]])</f>
        <v>0</v>
      </c>
      <c r="AG34">
        <f ca="1">SUM(テーブル1[[#This Row],[局選択枠なし]:[JFL枠なし]])</f>
        <v>0</v>
      </c>
      <c r="AH34" t="str">
        <f ca="1">IF(ROW()&gt;2,AH33,"")&amp;IF(SUM(テーブル1[[#This Row],[局選択枠なし]:[JFL枠なし]])&gt;0,$F34&amp;"/","")</f>
        <v/>
      </c>
    </row>
    <row r="35" spans="1:34" ht="18" customHeight="1">
      <c r="A35" t="s">
        <v>262</v>
      </c>
      <c r="B35" t="s">
        <v>238</v>
      </c>
      <c r="C35">
        <v>4</v>
      </c>
      <c r="D35" t="str">
        <f>テーブル1[[#This Row],[地区]]&amp;"_"&amp;テーブル1[[#This Row],[カテゴリ]]&amp;"_"&amp;(RIGHT("0"&amp;テーブル1[[#This Row],[地区カテゴリ内順]],2))</f>
        <v>名古屋_FM_04</v>
      </c>
      <c r="E35" t="s">
        <v>168</v>
      </c>
      <c r="F35" t="str">
        <f>IF(LENB(ASC(テーブル1[[#This Row],[局名]]))&gt;=11,SUBSTITUTE(ASC(テーブル1[[#This Row],[局名]]),"放送",""),ASC(テーブル1[[#This Row],[局名]]))</f>
        <v>ｴﾌｴﾑ岐阜</v>
      </c>
      <c r="G35" t="s">
        <v>324</v>
      </c>
      <c r="H35" t="s">
        <v>244</v>
      </c>
      <c r="I35" t="s">
        <v>277</v>
      </c>
      <c r="J35" t="s">
        <v>244</v>
      </c>
      <c r="K35" t="s">
        <v>244</v>
      </c>
      <c r="L35" t="s">
        <v>244</v>
      </c>
      <c r="M35" t="s">
        <v>277</v>
      </c>
      <c r="N35" t="s">
        <v>244</v>
      </c>
      <c r="O35">
        <f ca="1">OFFSET('局選択（枠あり）'!$E$3,MATCH(テーブル1[[#This Row],[地区]]&amp;"_"&amp;テーブル1[[#This Row],[カテゴリ]],'局選択（枠あり）'!$B$4:$B$65,0),2*(テーブル1[[#This Row],[地区カテゴリ内順]]-1))*1</f>
        <v>0</v>
      </c>
      <c r="P35">
        <f>'局選択（枠あり）'!$O$2*LEN(テーブル1[[#This Row],[AM]])</f>
        <v>0</v>
      </c>
      <c r="Q35">
        <f>'局選択（枠あり）'!$Q$2*LEN(テーブル1[[#This Row],[FM]])</f>
        <v>0</v>
      </c>
      <c r="R35">
        <f>'局選択（枠あり）'!$S$2*1</f>
        <v>0</v>
      </c>
      <c r="S35">
        <f>'局選択（枠あり）'!$G$2*LEN(テーブル1[[#This Row],[JRN]])</f>
        <v>0</v>
      </c>
      <c r="T35">
        <f>'局選択（枠あり）'!$I$2*LEN(テーブル1[[#This Row],[NRN]])</f>
        <v>0</v>
      </c>
      <c r="U35">
        <f>'局選択（枠あり）'!$K$2*LEN(テーブル1[[#This Row],[JFN]])</f>
        <v>0</v>
      </c>
      <c r="V35">
        <f>'局選択（枠あり）'!$M$2*LEN(テーブル1[[#This Row],[JFL]])</f>
        <v>0</v>
      </c>
      <c r="W35">
        <f ca="1">SUM(テーブル1[[#This Row],[局選択枠あり]:[JFL枠あり]])</f>
        <v>0</v>
      </c>
      <c r="X35" t="str">
        <f ca="1">IF(ROW()&gt;2,X34,"")&amp;IF(SUM(テーブル1[[#This Row],[局選択枠あり]:[JFL枠あり]])&gt;0,$F35&amp;"/","")</f>
        <v/>
      </c>
      <c r="Y35">
        <f ca="1">OFFSET('局選択（枠なし）'!$E$3,MATCH(テーブル1[[#This Row],[地区]]&amp;"_"&amp;テーブル1[[#This Row],[カテゴリ]],'局選択（枠なし）'!$B$4:$B$65,0),2*(テーブル1[[#This Row],[地区カテゴリ内順]]-1))*1</f>
        <v>0</v>
      </c>
      <c r="Z35">
        <f>'局選択（枠なし）'!$O$2*LEN(テーブル1[[#This Row],[AM]])</f>
        <v>0</v>
      </c>
      <c r="AA35">
        <f>'局選択（枠なし）'!$Q$2*LEN(テーブル1[[#This Row],[FM]])</f>
        <v>0</v>
      </c>
      <c r="AB35">
        <f>'局選択（枠なし）'!$S$2*1</f>
        <v>0</v>
      </c>
      <c r="AC35">
        <f>'局選択（枠なし）'!$G$2*LEN(テーブル1[[#This Row],[JRN]])</f>
        <v>0</v>
      </c>
      <c r="AD35">
        <f>'局選択（枠なし）'!$I$2*LEN(テーブル1[[#This Row],[NRN]])</f>
        <v>0</v>
      </c>
      <c r="AE35">
        <f>'局選択（枠なし）'!$K$2*LEN(テーブル1[[#This Row],[JFN]])</f>
        <v>0</v>
      </c>
      <c r="AF35">
        <f>'局選択（枠なし）'!$M$2*LEN(テーブル1[[#This Row],[JFL]])</f>
        <v>0</v>
      </c>
      <c r="AG35">
        <f ca="1">SUM(テーブル1[[#This Row],[局選択枠なし]:[JFL枠なし]])</f>
        <v>0</v>
      </c>
      <c r="AH35" t="str">
        <f ca="1">IF(ROW()&gt;2,AH34,"")&amp;IF(SUM(テーブル1[[#This Row],[局選択枠なし]:[JFL枠なし]])&gt;0,$F35&amp;"/","")</f>
        <v/>
      </c>
    </row>
    <row r="36" spans="1:34" ht="18" customHeight="1">
      <c r="A36" t="s">
        <v>262</v>
      </c>
      <c r="B36" t="s">
        <v>238</v>
      </c>
      <c r="C36">
        <v>5</v>
      </c>
      <c r="D36" t="str">
        <f>テーブル1[[#This Row],[地区]]&amp;"_"&amp;テーブル1[[#This Row],[カテゴリ]]&amp;"_"&amp;(RIGHT("0"&amp;テーブル1[[#This Row],[地区カテゴリ内順]],2))</f>
        <v>名古屋_FM_05</v>
      </c>
      <c r="E36" t="s">
        <v>169</v>
      </c>
      <c r="F36" t="str">
        <f>IF(LENB(ASC(テーブル1[[#This Row],[局名]]))&gt;=11,SUBSTITUTE(ASC(テーブル1[[#This Row],[局名]]),"放送",""),ASC(テーブル1[[#This Row],[局名]]))</f>
        <v>三重ｴﾌｴﾑ</v>
      </c>
      <c r="G36" t="s">
        <v>325</v>
      </c>
      <c r="H36" t="s">
        <v>244</v>
      </c>
      <c r="I36" t="s">
        <v>277</v>
      </c>
      <c r="J36" t="s">
        <v>244</v>
      </c>
      <c r="K36" t="s">
        <v>244</v>
      </c>
      <c r="L36" t="s">
        <v>244</v>
      </c>
      <c r="M36" t="s">
        <v>277</v>
      </c>
      <c r="N36" t="s">
        <v>244</v>
      </c>
      <c r="O36">
        <f ca="1">OFFSET('局選択（枠あり）'!$E$3,MATCH(テーブル1[[#This Row],[地区]]&amp;"_"&amp;テーブル1[[#This Row],[カテゴリ]],'局選択（枠あり）'!$B$4:$B$65,0),2*(テーブル1[[#This Row],[地区カテゴリ内順]]-1))*1</f>
        <v>0</v>
      </c>
      <c r="P36">
        <f>'局選択（枠あり）'!$O$2*LEN(テーブル1[[#This Row],[AM]])</f>
        <v>0</v>
      </c>
      <c r="Q36">
        <f>'局選択（枠あり）'!$Q$2*LEN(テーブル1[[#This Row],[FM]])</f>
        <v>0</v>
      </c>
      <c r="R36">
        <f>'局選択（枠あり）'!$S$2*1</f>
        <v>0</v>
      </c>
      <c r="S36">
        <f>'局選択（枠あり）'!$G$2*LEN(テーブル1[[#This Row],[JRN]])</f>
        <v>0</v>
      </c>
      <c r="T36">
        <f>'局選択（枠あり）'!$I$2*LEN(テーブル1[[#This Row],[NRN]])</f>
        <v>0</v>
      </c>
      <c r="U36">
        <f>'局選択（枠あり）'!$K$2*LEN(テーブル1[[#This Row],[JFN]])</f>
        <v>0</v>
      </c>
      <c r="V36">
        <f>'局選択（枠あり）'!$M$2*LEN(テーブル1[[#This Row],[JFL]])</f>
        <v>0</v>
      </c>
      <c r="W36">
        <f ca="1">SUM(テーブル1[[#This Row],[局選択枠あり]:[JFL枠あり]])</f>
        <v>0</v>
      </c>
      <c r="X36" t="str">
        <f ca="1">IF(ROW()&gt;2,X35,"")&amp;IF(SUM(テーブル1[[#This Row],[局選択枠あり]:[JFL枠あり]])&gt;0,$F36&amp;"/","")</f>
        <v/>
      </c>
      <c r="Y36">
        <f ca="1">OFFSET('局選択（枠なし）'!$E$3,MATCH(テーブル1[[#This Row],[地区]]&amp;"_"&amp;テーブル1[[#This Row],[カテゴリ]],'局選択（枠なし）'!$B$4:$B$65,0),2*(テーブル1[[#This Row],[地区カテゴリ内順]]-1))*1</f>
        <v>0</v>
      </c>
      <c r="Z36">
        <f>'局選択（枠なし）'!$O$2*LEN(テーブル1[[#This Row],[AM]])</f>
        <v>0</v>
      </c>
      <c r="AA36">
        <f>'局選択（枠なし）'!$Q$2*LEN(テーブル1[[#This Row],[FM]])</f>
        <v>0</v>
      </c>
      <c r="AB36">
        <f>'局選択（枠なし）'!$S$2*1</f>
        <v>0</v>
      </c>
      <c r="AC36">
        <f>'局選択（枠なし）'!$G$2*LEN(テーブル1[[#This Row],[JRN]])</f>
        <v>0</v>
      </c>
      <c r="AD36">
        <f>'局選択（枠なし）'!$I$2*LEN(テーブル1[[#This Row],[NRN]])</f>
        <v>0</v>
      </c>
      <c r="AE36">
        <f>'局選択（枠なし）'!$K$2*LEN(テーブル1[[#This Row],[JFN]])</f>
        <v>0</v>
      </c>
      <c r="AF36">
        <f>'局選択（枠なし）'!$M$2*LEN(テーブル1[[#This Row],[JFL]])</f>
        <v>0</v>
      </c>
      <c r="AG36">
        <f ca="1">SUM(テーブル1[[#This Row],[局選択枠なし]:[JFL枠なし]])</f>
        <v>0</v>
      </c>
      <c r="AH36" t="str">
        <f ca="1">IF(ROW()&gt;2,AH35,"")&amp;IF(SUM(テーブル1[[#This Row],[局選択枠なし]:[JFL枠なし]])&gt;0,$F36&amp;"/","")</f>
        <v/>
      </c>
    </row>
    <row r="37" spans="1:34" ht="18" customHeight="1">
      <c r="A37" t="s">
        <v>263</v>
      </c>
      <c r="B37" t="s">
        <v>237</v>
      </c>
      <c r="C37">
        <v>1</v>
      </c>
      <c r="D37" t="str">
        <f>テーブル1[[#This Row],[地区]]&amp;"_"&amp;テーブル1[[#This Row],[カテゴリ]]&amp;"_"&amp;(RIGHT("0"&amp;テーブル1[[#This Row],[地区カテゴリ内順]],2))</f>
        <v>福岡_AM_01</v>
      </c>
      <c r="E37" t="s">
        <v>170</v>
      </c>
      <c r="F37" t="str">
        <f>IF(LENB(ASC(テーブル1[[#This Row],[局名]]))&gt;=11,SUBSTITUTE(ASC(テーブル1[[#This Row],[局名]]),"放送",""),ASC(テーブル1[[#This Row],[局名]]))</f>
        <v>RKB毎日</v>
      </c>
      <c r="G37" t="s">
        <v>326</v>
      </c>
      <c r="H37" t="s">
        <v>277</v>
      </c>
      <c r="I37" t="s">
        <v>244</v>
      </c>
      <c r="J37" t="s">
        <v>244</v>
      </c>
      <c r="K37" t="s">
        <v>277</v>
      </c>
      <c r="L37" t="s">
        <v>244</v>
      </c>
      <c r="M37" t="s">
        <v>244</v>
      </c>
      <c r="N37" t="s">
        <v>244</v>
      </c>
      <c r="O37">
        <f ca="1">OFFSET('局選択（枠あり）'!$E$3,MATCH(テーブル1[[#This Row],[地区]]&amp;"_"&amp;テーブル1[[#This Row],[カテゴリ]],'局選択（枠あり）'!$B$4:$B$65,0),2*(テーブル1[[#This Row],[地区カテゴリ内順]]-1))*1</f>
        <v>0</v>
      </c>
      <c r="P37">
        <f>'局選択（枠あり）'!$O$2*LEN(テーブル1[[#This Row],[AM]])</f>
        <v>0</v>
      </c>
      <c r="Q37">
        <f>'局選択（枠あり）'!$Q$2*LEN(テーブル1[[#This Row],[FM]])</f>
        <v>0</v>
      </c>
      <c r="R37">
        <f>'局選択（枠あり）'!$S$2*1</f>
        <v>0</v>
      </c>
      <c r="S37">
        <f>'局選択（枠あり）'!$G$2*LEN(テーブル1[[#This Row],[JRN]])</f>
        <v>0</v>
      </c>
      <c r="T37">
        <f>'局選択（枠あり）'!$I$2*LEN(テーブル1[[#This Row],[NRN]])</f>
        <v>0</v>
      </c>
      <c r="U37">
        <f>'局選択（枠あり）'!$K$2*LEN(テーブル1[[#This Row],[JFN]])</f>
        <v>0</v>
      </c>
      <c r="V37">
        <f>'局選択（枠あり）'!$M$2*LEN(テーブル1[[#This Row],[JFL]])</f>
        <v>0</v>
      </c>
      <c r="W37">
        <f ca="1">SUM(テーブル1[[#This Row],[局選択枠あり]:[JFL枠あり]])</f>
        <v>0</v>
      </c>
      <c r="X37" t="str">
        <f ca="1">IF(ROW()&gt;2,X36,"")&amp;IF(SUM(テーブル1[[#This Row],[局選択枠あり]:[JFL枠あり]])&gt;0,$F37&amp;"/","")</f>
        <v/>
      </c>
      <c r="Y37">
        <f ca="1">OFFSET('局選択（枠なし）'!$E$3,MATCH(テーブル1[[#This Row],[地区]]&amp;"_"&amp;テーブル1[[#This Row],[カテゴリ]],'局選択（枠なし）'!$B$4:$B$65,0),2*(テーブル1[[#This Row],[地区カテゴリ内順]]-1))*1</f>
        <v>0</v>
      </c>
      <c r="Z37">
        <f>'局選択（枠なし）'!$O$2*LEN(テーブル1[[#This Row],[AM]])</f>
        <v>0</v>
      </c>
      <c r="AA37">
        <f>'局選択（枠なし）'!$Q$2*LEN(テーブル1[[#This Row],[FM]])</f>
        <v>0</v>
      </c>
      <c r="AB37">
        <f>'局選択（枠なし）'!$S$2*1</f>
        <v>0</v>
      </c>
      <c r="AC37">
        <f>'局選択（枠なし）'!$G$2*LEN(テーブル1[[#This Row],[JRN]])</f>
        <v>0</v>
      </c>
      <c r="AD37">
        <f>'局選択（枠なし）'!$I$2*LEN(テーブル1[[#This Row],[NRN]])</f>
        <v>0</v>
      </c>
      <c r="AE37">
        <f>'局選択（枠なし）'!$K$2*LEN(テーブル1[[#This Row],[JFN]])</f>
        <v>0</v>
      </c>
      <c r="AF37">
        <f>'局選択（枠なし）'!$M$2*LEN(テーブル1[[#This Row],[JFL]])</f>
        <v>0</v>
      </c>
      <c r="AG37">
        <f ca="1">SUM(テーブル1[[#This Row],[局選択枠なし]:[JFL枠なし]])</f>
        <v>0</v>
      </c>
      <c r="AH37" t="str">
        <f ca="1">IF(ROW()&gt;2,AH36,"")&amp;IF(SUM(テーブル1[[#This Row],[局選択枠なし]:[JFL枠なし]])&gt;0,$F37&amp;"/","")</f>
        <v/>
      </c>
    </row>
    <row r="38" spans="1:34" ht="18" customHeight="1">
      <c r="A38" t="s">
        <v>263</v>
      </c>
      <c r="B38" t="s">
        <v>237</v>
      </c>
      <c r="C38">
        <v>2</v>
      </c>
      <c r="D38" t="str">
        <f>テーブル1[[#This Row],[地区]]&amp;"_"&amp;テーブル1[[#This Row],[カテゴリ]]&amp;"_"&amp;(RIGHT("0"&amp;テーブル1[[#This Row],[地区カテゴリ内順]],2))</f>
        <v>福岡_AM_02</v>
      </c>
      <c r="E38" t="s">
        <v>171</v>
      </c>
      <c r="F38" t="str">
        <f>IF(LENB(ASC(テーブル1[[#This Row],[局名]]))&gt;=11,SUBSTITUTE(ASC(テーブル1[[#This Row],[局名]]),"放送",""),ASC(テーブル1[[#This Row],[局名]]))</f>
        <v>九州朝日</v>
      </c>
      <c r="G38" t="s">
        <v>327</v>
      </c>
      <c r="H38" t="s">
        <v>277</v>
      </c>
      <c r="I38" t="s">
        <v>244</v>
      </c>
      <c r="J38" t="s">
        <v>244</v>
      </c>
      <c r="K38" t="s">
        <v>244</v>
      </c>
      <c r="L38" t="s">
        <v>277</v>
      </c>
      <c r="M38" t="s">
        <v>244</v>
      </c>
      <c r="N38" t="s">
        <v>244</v>
      </c>
      <c r="O38">
        <f ca="1">OFFSET('局選択（枠あり）'!$E$3,MATCH(テーブル1[[#This Row],[地区]]&amp;"_"&amp;テーブル1[[#This Row],[カテゴリ]],'局選択（枠あり）'!$B$4:$B$65,0),2*(テーブル1[[#This Row],[地区カテゴリ内順]]-1))*1</f>
        <v>0</v>
      </c>
      <c r="P38">
        <f>'局選択（枠あり）'!$O$2*LEN(テーブル1[[#This Row],[AM]])</f>
        <v>0</v>
      </c>
      <c r="Q38">
        <f>'局選択（枠あり）'!$Q$2*LEN(テーブル1[[#This Row],[FM]])</f>
        <v>0</v>
      </c>
      <c r="R38">
        <f>'局選択（枠あり）'!$S$2*1</f>
        <v>0</v>
      </c>
      <c r="S38">
        <f>'局選択（枠あり）'!$G$2*LEN(テーブル1[[#This Row],[JRN]])</f>
        <v>0</v>
      </c>
      <c r="T38">
        <f>'局選択（枠あり）'!$I$2*LEN(テーブル1[[#This Row],[NRN]])</f>
        <v>0</v>
      </c>
      <c r="U38">
        <f>'局選択（枠あり）'!$K$2*LEN(テーブル1[[#This Row],[JFN]])</f>
        <v>0</v>
      </c>
      <c r="V38">
        <f>'局選択（枠あり）'!$M$2*LEN(テーブル1[[#This Row],[JFL]])</f>
        <v>0</v>
      </c>
      <c r="W38">
        <f ca="1">SUM(テーブル1[[#This Row],[局選択枠あり]:[JFL枠あり]])</f>
        <v>0</v>
      </c>
      <c r="X38" t="str">
        <f ca="1">IF(ROW()&gt;2,X37,"")&amp;IF(SUM(テーブル1[[#This Row],[局選択枠あり]:[JFL枠あり]])&gt;0,$F38&amp;"/","")</f>
        <v/>
      </c>
      <c r="Y38">
        <f ca="1">OFFSET('局選択（枠なし）'!$E$3,MATCH(テーブル1[[#This Row],[地区]]&amp;"_"&amp;テーブル1[[#This Row],[カテゴリ]],'局選択（枠なし）'!$B$4:$B$65,0),2*(テーブル1[[#This Row],[地区カテゴリ内順]]-1))*1</f>
        <v>0</v>
      </c>
      <c r="Z38">
        <f>'局選択（枠なし）'!$O$2*LEN(テーブル1[[#This Row],[AM]])</f>
        <v>0</v>
      </c>
      <c r="AA38">
        <f>'局選択（枠なし）'!$Q$2*LEN(テーブル1[[#This Row],[FM]])</f>
        <v>0</v>
      </c>
      <c r="AB38">
        <f>'局選択（枠なし）'!$S$2*1</f>
        <v>0</v>
      </c>
      <c r="AC38">
        <f>'局選択（枠なし）'!$G$2*LEN(テーブル1[[#This Row],[JRN]])</f>
        <v>0</v>
      </c>
      <c r="AD38">
        <f>'局選択（枠なし）'!$I$2*LEN(テーブル1[[#This Row],[NRN]])</f>
        <v>0</v>
      </c>
      <c r="AE38">
        <f>'局選択（枠なし）'!$K$2*LEN(テーブル1[[#This Row],[JFN]])</f>
        <v>0</v>
      </c>
      <c r="AF38">
        <f>'局選択（枠なし）'!$M$2*LEN(テーブル1[[#This Row],[JFL]])</f>
        <v>0</v>
      </c>
      <c r="AG38">
        <f ca="1">SUM(テーブル1[[#This Row],[局選択枠なし]:[JFL枠なし]])</f>
        <v>0</v>
      </c>
      <c r="AH38" t="str">
        <f ca="1">IF(ROW()&gt;2,AH37,"")&amp;IF(SUM(テーブル1[[#This Row],[局選択枠なし]:[JFL枠なし]])&gt;0,$F38&amp;"/","")</f>
        <v/>
      </c>
    </row>
    <row r="39" spans="1:34" ht="18" customHeight="1">
      <c r="A39" t="s">
        <v>263</v>
      </c>
      <c r="B39" t="s">
        <v>238</v>
      </c>
      <c r="C39">
        <v>1</v>
      </c>
      <c r="D39" t="str">
        <f>テーブル1[[#This Row],[地区]]&amp;"_"&amp;テーブル1[[#This Row],[カテゴリ]]&amp;"_"&amp;(RIGHT("0"&amp;テーブル1[[#This Row],[地区カテゴリ内順]],2))</f>
        <v>福岡_FM_01</v>
      </c>
      <c r="E39" t="s">
        <v>172</v>
      </c>
      <c r="F39" t="str">
        <f>IF(LENB(ASC(テーブル1[[#This Row],[局名]]))&gt;=11,SUBSTITUTE(ASC(テーブル1[[#This Row],[局名]]),"放送",""),ASC(テーブル1[[#This Row],[局名]]))</f>
        <v>ｴﾌｴﾑ福岡</v>
      </c>
      <c r="G39" t="s">
        <v>328</v>
      </c>
      <c r="H39" t="s">
        <v>244</v>
      </c>
      <c r="I39" t="s">
        <v>277</v>
      </c>
      <c r="J39" t="s">
        <v>244</v>
      </c>
      <c r="K39" t="s">
        <v>244</v>
      </c>
      <c r="L39" t="s">
        <v>244</v>
      </c>
      <c r="M39" t="s">
        <v>277</v>
      </c>
      <c r="N39" t="s">
        <v>244</v>
      </c>
      <c r="O39">
        <f ca="1">OFFSET('局選択（枠あり）'!$E$3,MATCH(テーブル1[[#This Row],[地区]]&amp;"_"&amp;テーブル1[[#This Row],[カテゴリ]],'局選択（枠あり）'!$B$4:$B$65,0),2*(テーブル1[[#This Row],[地区カテゴリ内順]]-1))*1</f>
        <v>0</v>
      </c>
      <c r="P39">
        <f>'局選択（枠あり）'!$O$2*LEN(テーブル1[[#This Row],[AM]])</f>
        <v>0</v>
      </c>
      <c r="Q39">
        <f>'局選択（枠あり）'!$Q$2*LEN(テーブル1[[#This Row],[FM]])</f>
        <v>0</v>
      </c>
      <c r="R39">
        <f>'局選択（枠あり）'!$S$2*1</f>
        <v>0</v>
      </c>
      <c r="S39">
        <f>'局選択（枠あり）'!$G$2*LEN(テーブル1[[#This Row],[JRN]])</f>
        <v>0</v>
      </c>
      <c r="T39">
        <f>'局選択（枠あり）'!$I$2*LEN(テーブル1[[#This Row],[NRN]])</f>
        <v>0</v>
      </c>
      <c r="U39">
        <f>'局選択（枠あり）'!$K$2*LEN(テーブル1[[#This Row],[JFN]])</f>
        <v>0</v>
      </c>
      <c r="V39">
        <f>'局選択（枠あり）'!$M$2*LEN(テーブル1[[#This Row],[JFL]])</f>
        <v>0</v>
      </c>
      <c r="W39">
        <f ca="1">SUM(テーブル1[[#This Row],[局選択枠あり]:[JFL枠あり]])</f>
        <v>0</v>
      </c>
      <c r="X39" t="str">
        <f ca="1">IF(ROW()&gt;2,X38,"")&amp;IF(SUM(テーブル1[[#This Row],[局選択枠あり]:[JFL枠あり]])&gt;0,$F39&amp;"/","")</f>
        <v/>
      </c>
      <c r="Y39">
        <f ca="1">OFFSET('局選択（枠なし）'!$E$3,MATCH(テーブル1[[#This Row],[地区]]&amp;"_"&amp;テーブル1[[#This Row],[カテゴリ]],'局選択（枠なし）'!$B$4:$B$65,0),2*(テーブル1[[#This Row],[地区カテゴリ内順]]-1))*1</f>
        <v>0</v>
      </c>
      <c r="Z39">
        <f>'局選択（枠なし）'!$O$2*LEN(テーブル1[[#This Row],[AM]])</f>
        <v>0</v>
      </c>
      <c r="AA39">
        <f>'局選択（枠なし）'!$Q$2*LEN(テーブル1[[#This Row],[FM]])</f>
        <v>0</v>
      </c>
      <c r="AB39">
        <f>'局選択（枠なし）'!$S$2*1</f>
        <v>0</v>
      </c>
      <c r="AC39">
        <f>'局選択（枠なし）'!$G$2*LEN(テーブル1[[#This Row],[JRN]])</f>
        <v>0</v>
      </c>
      <c r="AD39">
        <f>'局選択（枠なし）'!$I$2*LEN(テーブル1[[#This Row],[NRN]])</f>
        <v>0</v>
      </c>
      <c r="AE39">
        <f>'局選択（枠なし）'!$K$2*LEN(テーブル1[[#This Row],[JFN]])</f>
        <v>0</v>
      </c>
      <c r="AF39">
        <f>'局選択（枠なし）'!$M$2*LEN(テーブル1[[#This Row],[JFL]])</f>
        <v>0</v>
      </c>
      <c r="AG39">
        <f ca="1">SUM(テーブル1[[#This Row],[局選択枠なし]:[JFL枠なし]])</f>
        <v>0</v>
      </c>
      <c r="AH39" t="str">
        <f ca="1">IF(ROW()&gt;2,AH38,"")&amp;IF(SUM(テーブル1[[#This Row],[局選択枠なし]:[JFL枠なし]])&gt;0,$F39&amp;"/","")</f>
        <v/>
      </c>
    </row>
    <row r="40" spans="1:34" ht="18" customHeight="1">
      <c r="A40" t="s">
        <v>263</v>
      </c>
      <c r="B40" t="s">
        <v>238</v>
      </c>
      <c r="C40">
        <v>2</v>
      </c>
      <c r="D40" t="str">
        <f>テーブル1[[#This Row],[地区]]&amp;"_"&amp;テーブル1[[#This Row],[カテゴリ]]&amp;"_"&amp;(RIGHT("0"&amp;テーブル1[[#This Row],[地区カテゴリ内順]],2))</f>
        <v>福岡_FM_02</v>
      </c>
      <c r="E40" t="s">
        <v>173</v>
      </c>
      <c r="F40" t="str">
        <f>IF(LENB(ASC(テーブル1[[#This Row],[局名]]))&gt;=11,SUBSTITUTE(ASC(テーブル1[[#This Row],[局名]]),"放送",""),ASC(テーブル1[[#This Row],[局名]]))</f>
        <v>CROSS FM</v>
      </c>
      <c r="G40" t="s">
        <v>329</v>
      </c>
      <c r="H40" t="s">
        <v>244</v>
      </c>
      <c r="I40" t="s">
        <v>277</v>
      </c>
      <c r="J40" t="s">
        <v>244</v>
      </c>
      <c r="K40" t="s">
        <v>244</v>
      </c>
      <c r="L40" t="s">
        <v>244</v>
      </c>
      <c r="M40" t="s">
        <v>244</v>
      </c>
      <c r="N40" t="s">
        <v>277</v>
      </c>
      <c r="O40">
        <f ca="1">OFFSET('局選択（枠あり）'!$E$3,MATCH(テーブル1[[#This Row],[地区]]&amp;"_"&amp;テーブル1[[#This Row],[カテゴリ]],'局選択（枠あり）'!$B$4:$B$65,0),2*(テーブル1[[#This Row],[地区カテゴリ内順]]-1))*1</f>
        <v>0</v>
      </c>
      <c r="P40">
        <f>'局選択（枠あり）'!$O$2*LEN(テーブル1[[#This Row],[AM]])</f>
        <v>0</v>
      </c>
      <c r="Q40">
        <f>'局選択（枠あり）'!$Q$2*LEN(テーブル1[[#This Row],[FM]])</f>
        <v>0</v>
      </c>
      <c r="R40">
        <f>'局選択（枠あり）'!$S$2*1</f>
        <v>0</v>
      </c>
      <c r="S40">
        <f>'局選択（枠あり）'!$G$2*LEN(テーブル1[[#This Row],[JRN]])</f>
        <v>0</v>
      </c>
      <c r="T40">
        <f>'局選択（枠あり）'!$I$2*LEN(テーブル1[[#This Row],[NRN]])</f>
        <v>0</v>
      </c>
      <c r="U40">
        <f>'局選択（枠あり）'!$K$2*LEN(テーブル1[[#This Row],[JFN]])</f>
        <v>0</v>
      </c>
      <c r="V40">
        <f>'局選択（枠あり）'!$M$2*LEN(テーブル1[[#This Row],[JFL]])</f>
        <v>0</v>
      </c>
      <c r="W40">
        <f ca="1">SUM(テーブル1[[#This Row],[局選択枠あり]:[JFL枠あり]])</f>
        <v>0</v>
      </c>
      <c r="X40" t="str">
        <f ca="1">IF(ROW()&gt;2,X39,"")&amp;IF(SUM(テーブル1[[#This Row],[局選択枠あり]:[JFL枠あり]])&gt;0,$F40&amp;"/","")</f>
        <v/>
      </c>
      <c r="Y40">
        <f ca="1">OFFSET('局選択（枠なし）'!$E$3,MATCH(テーブル1[[#This Row],[地区]]&amp;"_"&amp;テーブル1[[#This Row],[カテゴリ]],'局選択（枠なし）'!$B$4:$B$65,0),2*(テーブル1[[#This Row],[地区カテゴリ内順]]-1))*1</f>
        <v>0</v>
      </c>
      <c r="Z40">
        <f>'局選択（枠なし）'!$O$2*LEN(テーブル1[[#This Row],[AM]])</f>
        <v>0</v>
      </c>
      <c r="AA40">
        <f>'局選択（枠なし）'!$Q$2*LEN(テーブル1[[#This Row],[FM]])</f>
        <v>0</v>
      </c>
      <c r="AB40">
        <f>'局選択（枠なし）'!$S$2*1</f>
        <v>0</v>
      </c>
      <c r="AC40">
        <f>'局選択（枠なし）'!$G$2*LEN(テーブル1[[#This Row],[JRN]])</f>
        <v>0</v>
      </c>
      <c r="AD40">
        <f>'局選択（枠なし）'!$I$2*LEN(テーブル1[[#This Row],[NRN]])</f>
        <v>0</v>
      </c>
      <c r="AE40">
        <f>'局選択（枠なし）'!$K$2*LEN(テーブル1[[#This Row],[JFN]])</f>
        <v>0</v>
      </c>
      <c r="AF40">
        <f>'局選択（枠なし）'!$M$2*LEN(テーブル1[[#This Row],[JFL]])</f>
        <v>0</v>
      </c>
      <c r="AG40">
        <f ca="1">SUM(テーブル1[[#This Row],[局選択枠なし]:[JFL枠なし]])</f>
        <v>0</v>
      </c>
      <c r="AH40" t="str">
        <f ca="1">IF(ROW()&gt;2,AH39,"")&amp;IF(SUM(テーブル1[[#This Row],[局選択枠なし]:[JFL枠なし]])&gt;0,$F40&amp;"/","")</f>
        <v/>
      </c>
    </row>
    <row r="41" spans="1:34" ht="18" customHeight="1">
      <c r="A41" t="s">
        <v>263</v>
      </c>
      <c r="B41" t="s">
        <v>238</v>
      </c>
      <c r="C41">
        <v>3</v>
      </c>
      <c r="D41" t="str">
        <f>テーブル1[[#This Row],[地区]]&amp;"_"&amp;テーブル1[[#This Row],[カテゴリ]]&amp;"_"&amp;(RIGHT("0"&amp;テーブル1[[#This Row],[地区カテゴリ内順]],2))</f>
        <v>福岡_FM_03</v>
      </c>
      <c r="E41" t="s">
        <v>174</v>
      </c>
      <c r="F41" t="str">
        <f>IF(LENB(ASC(テーブル1[[#This Row],[局名]]))&gt;=11,SUBSTITUTE(ASC(テーブル1[[#This Row],[局名]]),"放送",""),ASC(テーブル1[[#This Row],[局名]]))</f>
        <v>ﾗﾌﾞｴﾌｴﾑ国際</v>
      </c>
      <c r="G41" t="s">
        <v>330</v>
      </c>
      <c r="H41" t="s">
        <v>244</v>
      </c>
      <c r="I41" t="s">
        <v>277</v>
      </c>
      <c r="J41" t="s">
        <v>244</v>
      </c>
      <c r="K41" t="s">
        <v>244</v>
      </c>
      <c r="L41" t="s">
        <v>244</v>
      </c>
      <c r="M41" t="s">
        <v>244</v>
      </c>
      <c r="N41" t="s">
        <v>244</v>
      </c>
      <c r="O41">
        <f ca="1">OFFSET('局選択（枠あり）'!$E$3,MATCH(テーブル1[[#This Row],[地区]]&amp;"_"&amp;テーブル1[[#This Row],[カテゴリ]],'局選択（枠あり）'!$B$4:$B$65,0),2*(テーブル1[[#This Row],[地区カテゴリ内順]]-1))*1</f>
        <v>0</v>
      </c>
      <c r="P41">
        <f>'局選択（枠あり）'!$O$2*LEN(テーブル1[[#This Row],[AM]])</f>
        <v>0</v>
      </c>
      <c r="Q41">
        <f>'局選択（枠あり）'!$Q$2*LEN(テーブル1[[#This Row],[FM]])</f>
        <v>0</v>
      </c>
      <c r="R41">
        <f>'局選択（枠あり）'!$S$2*1</f>
        <v>0</v>
      </c>
      <c r="S41">
        <f>'局選択（枠あり）'!$G$2*LEN(テーブル1[[#This Row],[JRN]])</f>
        <v>0</v>
      </c>
      <c r="T41">
        <f>'局選択（枠あり）'!$I$2*LEN(テーブル1[[#This Row],[NRN]])</f>
        <v>0</v>
      </c>
      <c r="U41">
        <f>'局選択（枠あり）'!$K$2*LEN(テーブル1[[#This Row],[JFN]])</f>
        <v>0</v>
      </c>
      <c r="V41">
        <f>'局選択（枠あり）'!$M$2*LEN(テーブル1[[#This Row],[JFL]])</f>
        <v>0</v>
      </c>
      <c r="W41">
        <f ca="1">SUM(テーブル1[[#This Row],[局選択枠あり]:[JFL枠あり]])</f>
        <v>0</v>
      </c>
      <c r="X41" t="str">
        <f ca="1">IF(ROW()&gt;2,X40,"")&amp;IF(SUM(テーブル1[[#This Row],[局選択枠あり]:[JFL枠あり]])&gt;0,$F41&amp;"/","")</f>
        <v/>
      </c>
      <c r="Y41">
        <f ca="1">OFFSET('局選択（枠なし）'!$E$3,MATCH(テーブル1[[#This Row],[地区]]&amp;"_"&amp;テーブル1[[#This Row],[カテゴリ]],'局選択（枠なし）'!$B$4:$B$65,0),2*(テーブル1[[#This Row],[地区カテゴリ内順]]-1))*1</f>
        <v>0</v>
      </c>
      <c r="Z41">
        <f>'局選択（枠なし）'!$O$2*LEN(テーブル1[[#This Row],[AM]])</f>
        <v>0</v>
      </c>
      <c r="AA41">
        <f>'局選択（枠なし）'!$Q$2*LEN(テーブル1[[#This Row],[FM]])</f>
        <v>0</v>
      </c>
      <c r="AB41">
        <f>'局選択（枠なし）'!$S$2*1</f>
        <v>0</v>
      </c>
      <c r="AC41">
        <f>'局選択（枠なし）'!$G$2*LEN(テーブル1[[#This Row],[JRN]])</f>
        <v>0</v>
      </c>
      <c r="AD41">
        <f>'局選択（枠なし）'!$I$2*LEN(テーブル1[[#This Row],[NRN]])</f>
        <v>0</v>
      </c>
      <c r="AE41">
        <f>'局選択（枠なし）'!$K$2*LEN(テーブル1[[#This Row],[JFN]])</f>
        <v>0</v>
      </c>
      <c r="AF41">
        <f>'局選択（枠なし）'!$M$2*LEN(テーブル1[[#This Row],[JFL]])</f>
        <v>0</v>
      </c>
      <c r="AG41">
        <f ca="1">SUM(テーブル1[[#This Row],[局選択枠なし]:[JFL枠なし]])</f>
        <v>0</v>
      </c>
      <c r="AH41" t="str">
        <f ca="1">IF(ROW()&gt;2,AH40,"")&amp;IF(SUM(テーブル1[[#This Row],[局選択枠なし]:[JFL枠なし]])&gt;0,$F41&amp;"/","")</f>
        <v/>
      </c>
    </row>
    <row r="42" spans="1:34" ht="18" customHeight="1">
      <c r="A42" t="s">
        <v>264</v>
      </c>
      <c r="B42" t="s">
        <v>237</v>
      </c>
      <c r="C42">
        <v>1</v>
      </c>
      <c r="D42" t="str">
        <f>テーブル1[[#This Row],[地区]]&amp;"_"&amp;テーブル1[[#This Row],[カテゴリ]]&amp;"_"&amp;(RIGHT("0"&amp;テーブル1[[#This Row],[地区カテゴリ内順]],2))</f>
        <v>北海道_AM_01</v>
      </c>
      <c r="E42" t="s">
        <v>290</v>
      </c>
      <c r="F42" t="str">
        <f>IF(LENB(ASC(テーブル1[[#This Row],[局名]]))&gt;=11,SUBSTITUTE(ASC(テーブル1[[#This Row],[局名]]),"放送",""),ASC(テーブル1[[#This Row],[局名]]))</f>
        <v>STVﾗｼﾞｵ</v>
      </c>
      <c r="G42" t="s">
        <v>331</v>
      </c>
      <c r="H42" t="s">
        <v>277</v>
      </c>
      <c r="I42" t="s">
        <v>244</v>
      </c>
      <c r="J42" t="s">
        <v>244</v>
      </c>
      <c r="K42" t="s">
        <v>244</v>
      </c>
      <c r="L42" t="s">
        <v>277</v>
      </c>
      <c r="M42" t="s">
        <v>244</v>
      </c>
      <c r="N42" t="s">
        <v>244</v>
      </c>
      <c r="O42">
        <f ca="1">OFFSET('局選択（枠あり）'!$E$3,MATCH(テーブル1[[#This Row],[地区]]&amp;"_"&amp;テーブル1[[#This Row],[カテゴリ]],'局選択（枠あり）'!$B$4:$B$65,0),2*(テーブル1[[#This Row],[地区カテゴリ内順]]-1))*1</f>
        <v>0</v>
      </c>
      <c r="P42">
        <f>'局選択（枠あり）'!$O$2*LEN(テーブル1[[#This Row],[AM]])</f>
        <v>0</v>
      </c>
      <c r="Q42">
        <f>'局選択（枠あり）'!$Q$2*LEN(テーブル1[[#This Row],[FM]])</f>
        <v>0</v>
      </c>
      <c r="R42">
        <f>'局選択（枠あり）'!$S$2*1</f>
        <v>0</v>
      </c>
      <c r="S42">
        <f>'局選択（枠あり）'!$G$2*LEN(テーブル1[[#This Row],[JRN]])</f>
        <v>0</v>
      </c>
      <c r="T42">
        <f>'局選択（枠あり）'!$I$2*LEN(テーブル1[[#This Row],[NRN]])</f>
        <v>0</v>
      </c>
      <c r="U42">
        <f>'局選択（枠あり）'!$K$2*LEN(テーブル1[[#This Row],[JFN]])</f>
        <v>0</v>
      </c>
      <c r="V42">
        <f>'局選択（枠あり）'!$M$2*LEN(テーブル1[[#This Row],[JFL]])</f>
        <v>0</v>
      </c>
      <c r="W42">
        <f ca="1">SUM(テーブル1[[#This Row],[局選択枠あり]:[JFL枠あり]])</f>
        <v>0</v>
      </c>
      <c r="X42" t="str">
        <f ca="1">IF(ROW()&gt;2,X41,"")&amp;IF(SUM(テーブル1[[#This Row],[局選択枠あり]:[JFL枠あり]])&gt;0,$F42&amp;"/","")</f>
        <v/>
      </c>
      <c r="Y42">
        <f ca="1">OFFSET('局選択（枠なし）'!$E$3,MATCH(テーブル1[[#This Row],[地区]]&amp;"_"&amp;テーブル1[[#This Row],[カテゴリ]],'局選択（枠なし）'!$B$4:$B$65,0),2*(テーブル1[[#This Row],[地区カテゴリ内順]]-1))*1</f>
        <v>0</v>
      </c>
      <c r="Z42">
        <f>'局選択（枠なし）'!$O$2*LEN(テーブル1[[#This Row],[AM]])</f>
        <v>0</v>
      </c>
      <c r="AA42">
        <f>'局選択（枠なし）'!$Q$2*LEN(テーブル1[[#This Row],[FM]])</f>
        <v>0</v>
      </c>
      <c r="AB42">
        <f>'局選択（枠なし）'!$S$2*1</f>
        <v>0</v>
      </c>
      <c r="AC42">
        <f>'局選択（枠なし）'!$G$2*LEN(テーブル1[[#This Row],[JRN]])</f>
        <v>0</v>
      </c>
      <c r="AD42">
        <f>'局選択（枠なし）'!$I$2*LEN(テーブル1[[#This Row],[NRN]])</f>
        <v>0</v>
      </c>
      <c r="AE42">
        <f>'局選択（枠なし）'!$K$2*LEN(テーブル1[[#This Row],[JFN]])</f>
        <v>0</v>
      </c>
      <c r="AF42">
        <f>'局選択（枠なし）'!$M$2*LEN(テーブル1[[#This Row],[JFL]])</f>
        <v>0</v>
      </c>
      <c r="AG42">
        <f ca="1">SUM(テーブル1[[#This Row],[局選択枠なし]:[JFL枠なし]])</f>
        <v>0</v>
      </c>
      <c r="AH42" t="str">
        <f ca="1">IF(ROW()&gt;2,AH41,"")&amp;IF(SUM(テーブル1[[#This Row],[局選択枠なし]:[JFL枠なし]])&gt;0,$F42&amp;"/","")</f>
        <v/>
      </c>
    </row>
    <row r="43" spans="1:34" ht="18" customHeight="1">
      <c r="A43" t="s">
        <v>264</v>
      </c>
      <c r="B43" t="s">
        <v>237</v>
      </c>
      <c r="C43">
        <v>2</v>
      </c>
      <c r="D43" t="str">
        <f>テーブル1[[#This Row],[地区]]&amp;"_"&amp;テーブル1[[#This Row],[カテゴリ]]&amp;"_"&amp;(RIGHT("0"&amp;テーブル1[[#This Row],[地区カテゴリ内順]],2))</f>
        <v>北海道_AM_02</v>
      </c>
      <c r="E43" t="s">
        <v>175</v>
      </c>
      <c r="F43" t="str">
        <f>IF(LENB(ASC(テーブル1[[#This Row],[局名]]))&gt;=11,SUBSTITUTE(ASC(テーブル1[[#This Row],[局名]]),"放送",""),ASC(テーブル1[[#This Row],[局名]]))</f>
        <v>北海道放送</v>
      </c>
      <c r="G43" t="s">
        <v>332</v>
      </c>
      <c r="H43" t="s">
        <v>277</v>
      </c>
      <c r="I43" t="s">
        <v>244</v>
      </c>
      <c r="J43" t="s">
        <v>244</v>
      </c>
      <c r="K43" t="s">
        <v>277</v>
      </c>
      <c r="L43" t="s">
        <v>277</v>
      </c>
      <c r="M43" t="s">
        <v>244</v>
      </c>
      <c r="N43" t="s">
        <v>244</v>
      </c>
      <c r="O43">
        <f ca="1">OFFSET('局選択（枠あり）'!$E$3,MATCH(テーブル1[[#This Row],[地区]]&amp;"_"&amp;テーブル1[[#This Row],[カテゴリ]],'局選択（枠あり）'!$B$4:$B$65,0),2*(テーブル1[[#This Row],[地区カテゴリ内順]]-1))*1</f>
        <v>0</v>
      </c>
      <c r="P43">
        <f>'局選択（枠あり）'!$O$2*LEN(テーブル1[[#This Row],[AM]])</f>
        <v>0</v>
      </c>
      <c r="Q43">
        <f>'局選択（枠あり）'!$Q$2*LEN(テーブル1[[#This Row],[FM]])</f>
        <v>0</v>
      </c>
      <c r="R43">
        <f>'局選択（枠あり）'!$S$2*1</f>
        <v>0</v>
      </c>
      <c r="S43">
        <f>'局選択（枠あり）'!$G$2*LEN(テーブル1[[#This Row],[JRN]])</f>
        <v>0</v>
      </c>
      <c r="T43">
        <f>'局選択（枠あり）'!$I$2*LEN(テーブル1[[#This Row],[NRN]])</f>
        <v>0</v>
      </c>
      <c r="U43">
        <f>'局選択（枠あり）'!$K$2*LEN(テーブル1[[#This Row],[JFN]])</f>
        <v>0</v>
      </c>
      <c r="V43">
        <f>'局選択（枠あり）'!$M$2*LEN(テーブル1[[#This Row],[JFL]])</f>
        <v>0</v>
      </c>
      <c r="W43">
        <f ca="1">SUM(テーブル1[[#This Row],[局選択枠あり]:[JFL枠あり]])</f>
        <v>0</v>
      </c>
      <c r="X43" t="str">
        <f ca="1">IF(ROW()&gt;2,X42,"")&amp;IF(SUM(テーブル1[[#This Row],[局選択枠あり]:[JFL枠あり]])&gt;0,$F43&amp;"/","")</f>
        <v/>
      </c>
      <c r="Y43">
        <f ca="1">OFFSET('局選択（枠なし）'!$E$3,MATCH(テーブル1[[#This Row],[地区]]&amp;"_"&amp;テーブル1[[#This Row],[カテゴリ]],'局選択（枠なし）'!$B$4:$B$65,0),2*(テーブル1[[#This Row],[地区カテゴリ内順]]-1))*1</f>
        <v>0</v>
      </c>
      <c r="Z43">
        <f>'局選択（枠なし）'!$O$2*LEN(テーブル1[[#This Row],[AM]])</f>
        <v>0</v>
      </c>
      <c r="AA43">
        <f>'局選択（枠なし）'!$Q$2*LEN(テーブル1[[#This Row],[FM]])</f>
        <v>0</v>
      </c>
      <c r="AB43">
        <f>'局選択（枠なし）'!$S$2*1</f>
        <v>0</v>
      </c>
      <c r="AC43">
        <f>'局選択（枠なし）'!$G$2*LEN(テーブル1[[#This Row],[JRN]])</f>
        <v>0</v>
      </c>
      <c r="AD43">
        <f>'局選択（枠なし）'!$I$2*LEN(テーブル1[[#This Row],[NRN]])</f>
        <v>0</v>
      </c>
      <c r="AE43">
        <f>'局選択（枠なし）'!$K$2*LEN(テーブル1[[#This Row],[JFN]])</f>
        <v>0</v>
      </c>
      <c r="AF43">
        <f>'局選択（枠なし）'!$M$2*LEN(テーブル1[[#This Row],[JFL]])</f>
        <v>0</v>
      </c>
      <c r="AG43">
        <f ca="1">SUM(テーブル1[[#This Row],[局選択枠なし]:[JFL枠なし]])</f>
        <v>0</v>
      </c>
      <c r="AH43" t="str">
        <f ca="1">IF(ROW()&gt;2,AH42,"")&amp;IF(SUM(テーブル1[[#This Row],[局選択枠なし]:[JFL枠なし]])&gt;0,$F43&amp;"/","")</f>
        <v/>
      </c>
    </row>
    <row r="44" spans="1:34" ht="18" customHeight="1">
      <c r="A44" t="s">
        <v>264</v>
      </c>
      <c r="B44" t="s">
        <v>238</v>
      </c>
      <c r="C44">
        <v>1</v>
      </c>
      <c r="D44" t="str">
        <f>テーブル1[[#This Row],[地区]]&amp;"_"&amp;テーブル1[[#This Row],[カテゴリ]]&amp;"_"&amp;(RIGHT("0"&amp;テーブル1[[#This Row],[地区カテゴリ内順]],2))</f>
        <v>北海道_FM_01</v>
      </c>
      <c r="E44" t="s">
        <v>176</v>
      </c>
      <c r="F44" t="str">
        <f>IF(LENB(ASC(テーブル1[[#This Row],[局名]]))&gt;=11,SUBSTITUTE(ASC(テーブル1[[#This Row],[局名]]),"放送",""),ASC(テーブル1[[#This Row],[局名]]))</f>
        <v>ｴﾌｴﾑ北海道</v>
      </c>
      <c r="G44" t="s">
        <v>333</v>
      </c>
      <c r="H44" t="s">
        <v>244</v>
      </c>
      <c r="I44" t="s">
        <v>277</v>
      </c>
      <c r="J44" t="s">
        <v>244</v>
      </c>
      <c r="K44" t="s">
        <v>244</v>
      </c>
      <c r="L44" t="s">
        <v>244</v>
      </c>
      <c r="M44" t="s">
        <v>277</v>
      </c>
      <c r="N44" t="s">
        <v>244</v>
      </c>
      <c r="O44">
        <f ca="1">OFFSET('局選択（枠あり）'!$E$3,MATCH(テーブル1[[#This Row],[地区]]&amp;"_"&amp;テーブル1[[#This Row],[カテゴリ]],'局選択（枠あり）'!$B$4:$B$65,0),2*(テーブル1[[#This Row],[地区カテゴリ内順]]-1))*1</f>
        <v>0</v>
      </c>
      <c r="P44">
        <f>'局選択（枠あり）'!$O$2*LEN(テーブル1[[#This Row],[AM]])</f>
        <v>0</v>
      </c>
      <c r="Q44">
        <f>'局選択（枠あり）'!$Q$2*LEN(テーブル1[[#This Row],[FM]])</f>
        <v>0</v>
      </c>
      <c r="R44">
        <f>'局選択（枠あり）'!$S$2*1</f>
        <v>0</v>
      </c>
      <c r="S44">
        <f>'局選択（枠あり）'!$G$2*LEN(テーブル1[[#This Row],[JRN]])</f>
        <v>0</v>
      </c>
      <c r="T44">
        <f>'局選択（枠あり）'!$I$2*LEN(テーブル1[[#This Row],[NRN]])</f>
        <v>0</v>
      </c>
      <c r="U44">
        <f>'局選択（枠あり）'!$K$2*LEN(テーブル1[[#This Row],[JFN]])</f>
        <v>0</v>
      </c>
      <c r="V44">
        <f>'局選択（枠あり）'!$M$2*LEN(テーブル1[[#This Row],[JFL]])</f>
        <v>0</v>
      </c>
      <c r="W44">
        <f ca="1">SUM(テーブル1[[#This Row],[局選択枠あり]:[JFL枠あり]])</f>
        <v>0</v>
      </c>
      <c r="X44" t="str">
        <f ca="1">IF(ROW()&gt;2,X43,"")&amp;IF(SUM(テーブル1[[#This Row],[局選択枠あり]:[JFL枠あり]])&gt;0,$F44&amp;"/","")</f>
        <v/>
      </c>
      <c r="Y44">
        <f ca="1">OFFSET('局選択（枠なし）'!$E$3,MATCH(テーブル1[[#This Row],[地区]]&amp;"_"&amp;テーブル1[[#This Row],[カテゴリ]],'局選択（枠なし）'!$B$4:$B$65,0),2*(テーブル1[[#This Row],[地区カテゴリ内順]]-1))*1</f>
        <v>0</v>
      </c>
      <c r="Z44">
        <f>'局選択（枠なし）'!$O$2*LEN(テーブル1[[#This Row],[AM]])</f>
        <v>0</v>
      </c>
      <c r="AA44">
        <f>'局選択（枠なし）'!$Q$2*LEN(テーブル1[[#This Row],[FM]])</f>
        <v>0</v>
      </c>
      <c r="AB44">
        <f>'局選択（枠なし）'!$S$2*1</f>
        <v>0</v>
      </c>
      <c r="AC44">
        <f>'局選択（枠なし）'!$G$2*LEN(テーブル1[[#This Row],[JRN]])</f>
        <v>0</v>
      </c>
      <c r="AD44">
        <f>'局選択（枠なし）'!$I$2*LEN(テーブル1[[#This Row],[NRN]])</f>
        <v>0</v>
      </c>
      <c r="AE44">
        <f>'局選択（枠なし）'!$K$2*LEN(テーブル1[[#This Row],[JFN]])</f>
        <v>0</v>
      </c>
      <c r="AF44">
        <f>'局選択（枠なし）'!$M$2*LEN(テーブル1[[#This Row],[JFL]])</f>
        <v>0</v>
      </c>
      <c r="AG44">
        <f ca="1">SUM(テーブル1[[#This Row],[局選択枠なし]:[JFL枠なし]])</f>
        <v>0</v>
      </c>
      <c r="AH44" t="str">
        <f ca="1">IF(ROW()&gt;2,AH43,"")&amp;IF(SUM(テーブル1[[#This Row],[局選択枠なし]:[JFL枠なし]])&gt;0,$F44&amp;"/","")</f>
        <v/>
      </c>
    </row>
    <row r="45" spans="1:34" ht="18" customHeight="1">
      <c r="A45" t="s">
        <v>264</v>
      </c>
      <c r="B45" t="s">
        <v>238</v>
      </c>
      <c r="C45">
        <v>2</v>
      </c>
      <c r="D45" t="str">
        <f>テーブル1[[#This Row],[地区]]&amp;"_"&amp;テーブル1[[#This Row],[カテゴリ]]&amp;"_"&amp;(RIGHT("0"&amp;テーブル1[[#This Row],[地区カテゴリ内順]],2))</f>
        <v>北海道_FM_02</v>
      </c>
      <c r="E45" t="s">
        <v>177</v>
      </c>
      <c r="F45" t="str">
        <f>IF(LENB(ASC(テーブル1[[#This Row],[局名]]))&gt;=11,SUBSTITUTE(ASC(テーブル1[[#This Row],[局名]]),"放送",""),ASC(テーブル1[[#This Row],[局名]]))</f>
        <v>FMﾉｰｽｳｴｰﾌﾞ</v>
      </c>
      <c r="G45" t="s">
        <v>334</v>
      </c>
      <c r="H45" t="s">
        <v>244</v>
      </c>
      <c r="I45" t="s">
        <v>277</v>
      </c>
      <c r="J45" t="s">
        <v>244</v>
      </c>
      <c r="K45" t="s">
        <v>244</v>
      </c>
      <c r="L45" t="s">
        <v>244</v>
      </c>
      <c r="M45" t="s">
        <v>244</v>
      </c>
      <c r="N45" t="s">
        <v>277</v>
      </c>
      <c r="O45">
        <f ca="1">OFFSET('局選択（枠あり）'!$E$3,MATCH(テーブル1[[#This Row],[地区]]&amp;"_"&amp;テーブル1[[#This Row],[カテゴリ]],'局選択（枠あり）'!$B$4:$B$65,0),2*(テーブル1[[#This Row],[地区カテゴリ内順]]-1))*1</f>
        <v>0</v>
      </c>
      <c r="P45">
        <f>'局選択（枠あり）'!$O$2*LEN(テーブル1[[#This Row],[AM]])</f>
        <v>0</v>
      </c>
      <c r="Q45">
        <f>'局選択（枠あり）'!$Q$2*LEN(テーブル1[[#This Row],[FM]])</f>
        <v>0</v>
      </c>
      <c r="R45">
        <f>'局選択（枠あり）'!$S$2*1</f>
        <v>0</v>
      </c>
      <c r="S45">
        <f>'局選択（枠あり）'!$G$2*LEN(テーブル1[[#This Row],[JRN]])</f>
        <v>0</v>
      </c>
      <c r="T45">
        <f>'局選択（枠あり）'!$I$2*LEN(テーブル1[[#This Row],[NRN]])</f>
        <v>0</v>
      </c>
      <c r="U45">
        <f>'局選択（枠あり）'!$K$2*LEN(テーブル1[[#This Row],[JFN]])</f>
        <v>0</v>
      </c>
      <c r="V45">
        <f>'局選択（枠あり）'!$M$2*LEN(テーブル1[[#This Row],[JFL]])</f>
        <v>0</v>
      </c>
      <c r="W45">
        <f ca="1">SUM(テーブル1[[#This Row],[局選択枠あり]:[JFL枠あり]])</f>
        <v>0</v>
      </c>
      <c r="X45" t="str">
        <f ca="1">IF(ROW()&gt;2,X44,"")&amp;IF(SUM(テーブル1[[#This Row],[局選択枠あり]:[JFL枠あり]])&gt;0,$F45&amp;"/","")</f>
        <v/>
      </c>
      <c r="Y45">
        <f ca="1">OFFSET('局選択（枠なし）'!$E$3,MATCH(テーブル1[[#This Row],[地区]]&amp;"_"&amp;テーブル1[[#This Row],[カテゴリ]],'局選択（枠なし）'!$B$4:$B$65,0),2*(テーブル1[[#This Row],[地区カテゴリ内順]]-1))*1</f>
        <v>0</v>
      </c>
      <c r="Z45">
        <f>'局選択（枠なし）'!$O$2*LEN(テーブル1[[#This Row],[AM]])</f>
        <v>0</v>
      </c>
      <c r="AA45">
        <f>'局選択（枠なし）'!$Q$2*LEN(テーブル1[[#This Row],[FM]])</f>
        <v>0</v>
      </c>
      <c r="AB45">
        <f>'局選択（枠なし）'!$S$2*1</f>
        <v>0</v>
      </c>
      <c r="AC45">
        <f>'局選択（枠なし）'!$G$2*LEN(テーブル1[[#This Row],[JRN]])</f>
        <v>0</v>
      </c>
      <c r="AD45">
        <f>'局選択（枠なし）'!$I$2*LEN(テーブル1[[#This Row],[NRN]])</f>
        <v>0</v>
      </c>
      <c r="AE45">
        <f>'局選択（枠なし）'!$K$2*LEN(テーブル1[[#This Row],[JFN]])</f>
        <v>0</v>
      </c>
      <c r="AF45">
        <f>'局選択（枠なし）'!$M$2*LEN(テーブル1[[#This Row],[JFL]])</f>
        <v>0</v>
      </c>
      <c r="AG45">
        <f ca="1">SUM(テーブル1[[#This Row],[局選択枠なし]:[JFL枠なし]])</f>
        <v>0</v>
      </c>
      <c r="AH45" t="str">
        <f ca="1">IF(ROW()&gt;2,AH44,"")&amp;IF(SUM(テーブル1[[#This Row],[局選択枠なし]:[JFL枠なし]])&gt;0,$F45&amp;"/","")</f>
        <v/>
      </c>
    </row>
    <row r="46" spans="1:34" ht="18" customHeight="1">
      <c r="A46" t="s">
        <v>265</v>
      </c>
      <c r="B46" t="s">
        <v>237</v>
      </c>
      <c r="C46">
        <v>1</v>
      </c>
      <c r="D46" t="str">
        <f>テーブル1[[#This Row],[地区]]&amp;"_"&amp;テーブル1[[#This Row],[カテゴリ]]&amp;"_"&amp;(RIGHT("0"&amp;テーブル1[[#This Row],[地区カテゴリ内順]],2))</f>
        <v>東北_AM_01</v>
      </c>
      <c r="E46" t="s">
        <v>178</v>
      </c>
      <c r="F46" t="str">
        <f>IF(LENB(ASC(テーブル1[[#This Row],[局名]]))&gt;=11,SUBSTITUTE(ASC(テーブル1[[#This Row],[局名]]),"放送",""),ASC(テーブル1[[#This Row],[局名]]))</f>
        <v>東北放送</v>
      </c>
      <c r="G46" t="s">
        <v>335</v>
      </c>
      <c r="H46" t="s">
        <v>277</v>
      </c>
      <c r="I46" t="s">
        <v>244</v>
      </c>
      <c r="J46" t="s">
        <v>244</v>
      </c>
      <c r="K46" t="s">
        <v>277</v>
      </c>
      <c r="L46" t="s">
        <v>277</v>
      </c>
      <c r="M46" t="s">
        <v>244</v>
      </c>
      <c r="N46" t="s">
        <v>244</v>
      </c>
      <c r="O46">
        <f ca="1">OFFSET('局選択（枠あり）'!$E$3,MATCH(テーブル1[[#This Row],[地区]]&amp;"_"&amp;テーブル1[[#This Row],[カテゴリ]],'局選択（枠あり）'!$B$4:$B$65,0),2*(テーブル1[[#This Row],[地区カテゴリ内順]]-1))*1</f>
        <v>0</v>
      </c>
      <c r="P46">
        <f>'局選択（枠あり）'!$O$2*LEN(テーブル1[[#This Row],[AM]])</f>
        <v>0</v>
      </c>
      <c r="Q46">
        <f>'局選択（枠あり）'!$Q$2*LEN(テーブル1[[#This Row],[FM]])</f>
        <v>0</v>
      </c>
      <c r="R46">
        <f>'局選択（枠あり）'!$S$2*1</f>
        <v>0</v>
      </c>
      <c r="S46">
        <f>'局選択（枠あり）'!$G$2*LEN(テーブル1[[#This Row],[JRN]])</f>
        <v>0</v>
      </c>
      <c r="T46">
        <f>'局選択（枠あり）'!$I$2*LEN(テーブル1[[#This Row],[NRN]])</f>
        <v>0</v>
      </c>
      <c r="U46">
        <f>'局選択（枠あり）'!$K$2*LEN(テーブル1[[#This Row],[JFN]])</f>
        <v>0</v>
      </c>
      <c r="V46">
        <f>'局選択（枠あり）'!$M$2*LEN(テーブル1[[#This Row],[JFL]])</f>
        <v>0</v>
      </c>
      <c r="W46">
        <f ca="1">SUM(テーブル1[[#This Row],[局選択枠あり]:[JFL枠あり]])</f>
        <v>0</v>
      </c>
      <c r="X46" t="str">
        <f ca="1">IF(ROW()&gt;2,X45,"")&amp;IF(SUM(テーブル1[[#This Row],[局選択枠あり]:[JFL枠あり]])&gt;0,$F46&amp;"/","")</f>
        <v/>
      </c>
      <c r="Y46">
        <f ca="1">OFFSET('局選択（枠なし）'!$E$3,MATCH(テーブル1[[#This Row],[地区]]&amp;"_"&amp;テーブル1[[#This Row],[カテゴリ]],'局選択（枠なし）'!$B$4:$B$65,0),2*(テーブル1[[#This Row],[地区カテゴリ内順]]-1))*1</f>
        <v>0</v>
      </c>
      <c r="Z46">
        <f>'局選択（枠なし）'!$O$2*LEN(テーブル1[[#This Row],[AM]])</f>
        <v>0</v>
      </c>
      <c r="AA46">
        <f>'局選択（枠なし）'!$Q$2*LEN(テーブル1[[#This Row],[FM]])</f>
        <v>0</v>
      </c>
      <c r="AB46">
        <f>'局選択（枠なし）'!$S$2*1</f>
        <v>0</v>
      </c>
      <c r="AC46">
        <f>'局選択（枠なし）'!$G$2*LEN(テーブル1[[#This Row],[JRN]])</f>
        <v>0</v>
      </c>
      <c r="AD46">
        <f>'局選択（枠なし）'!$I$2*LEN(テーブル1[[#This Row],[NRN]])</f>
        <v>0</v>
      </c>
      <c r="AE46">
        <f>'局選択（枠なし）'!$K$2*LEN(テーブル1[[#This Row],[JFN]])</f>
        <v>0</v>
      </c>
      <c r="AF46">
        <f>'局選択（枠なし）'!$M$2*LEN(テーブル1[[#This Row],[JFL]])</f>
        <v>0</v>
      </c>
      <c r="AG46">
        <f ca="1">SUM(テーブル1[[#This Row],[局選択枠なし]:[JFL枠なし]])</f>
        <v>0</v>
      </c>
      <c r="AH46" t="str">
        <f ca="1">IF(ROW()&gt;2,AH45,"")&amp;IF(SUM(テーブル1[[#This Row],[局選択枠なし]:[JFL枠なし]])&gt;0,$F46&amp;"/","")</f>
        <v/>
      </c>
    </row>
    <row r="47" spans="1:34" ht="18" customHeight="1">
      <c r="A47" t="s">
        <v>265</v>
      </c>
      <c r="B47" t="s">
        <v>237</v>
      </c>
      <c r="C47">
        <v>2</v>
      </c>
      <c r="D47" t="str">
        <f>テーブル1[[#This Row],[地区]]&amp;"_"&amp;テーブル1[[#This Row],[カテゴリ]]&amp;"_"&amp;(RIGHT("0"&amp;テーブル1[[#This Row],[地区カテゴリ内順]],2))</f>
        <v>東北_AM_02</v>
      </c>
      <c r="E47" t="s">
        <v>179</v>
      </c>
      <c r="F47" t="str">
        <f>IF(LENB(ASC(テーブル1[[#This Row],[局名]]))&gt;=11,SUBSTITUTE(ASC(テーブル1[[#This Row],[局名]]),"放送",""),ASC(テーブル1[[#This Row],[局名]]))</f>
        <v>青森放送</v>
      </c>
      <c r="G47" t="s">
        <v>336</v>
      </c>
      <c r="H47" t="s">
        <v>277</v>
      </c>
      <c r="I47" t="s">
        <v>244</v>
      </c>
      <c r="J47" t="s">
        <v>244</v>
      </c>
      <c r="K47" t="s">
        <v>277</v>
      </c>
      <c r="L47" t="s">
        <v>277</v>
      </c>
      <c r="M47" t="s">
        <v>244</v>
      </c>
      <c r="N47" t="s">
        <v>244</v>
      </c>
      <c r="O47">
        <f ca="1">OFFSET('局選択（枠あり）'!$E$3,MATCH(テーブル1[[#This Row],[地区]]&amp;"_"&amp;テーブル1[[#This Row],[カテゴリ]],'局選択（枠あり）'!$B$4:$B$65,0),2*(テーブル1[[#This Row],[地区カテゴリ内順]]-1))*1</f>
        <v>0</v>
      </c>
      <c r="P47">
        <f>'局選択（枠あり）'!$O$2*LEN(テーブル1[[#This Row],[AM]])</f>
        <v>0</v>
      </c>
      <c r="Q47">
        <f>'局選択（枠あり）'!$Q$2*LEN(テーブル1[[#This Row],[FM]])</f>
        <v>0</v>
      </c>
      <c r="R47">
        <f>'局選択（枠あり）'!$S$2*1</f>
        <v>0</v>
      </c>
      <c r="S47">
        <f>'局選択（枠あり）'!$G$2*LEN(テーブル1[[#This Row],[JRN]])</f>
        <v>0</v>
      </c>
      <c r="T47">
        <f>'局選択（枠あり）'!$I$2*LEN(テーブル1[[#This Row],[NRN]])</f>
        <v>0</v>
      </c>
      <c r="U47">
        <f>'局選択（枠あり）'!$K$2*LEN(テーブル1[[#This Row],[JFN]])</f>
        <v>0</v>
      </c>
      <c r="V47">
        <f>'局選択（枠あり）'!$M$2*LEN(テーブル1[[#This Row],[JFL]])</f>
        <v>0</v>
      </c>
      <c r="W47">
        <f ca="1">SUM(テーブル1[[#This Row],[局選択枠あり]:[JFL枠あり]])</f>
        <v>0</v>
      </c>
      <c r="X47" t="str">
        <f ca="1">IF(ROW()&gt;2,X46,"")&amp;IF(SUM(テーブル1[[#This Row],[局選択枠あり]:[JFL枠あり]])&gt;0,$F47&amp;"/","")</f>
        <v/>
      </c>
      <c r="Y47">
        <f ca="1">OFFSET('局選択（枠なし）'!$E$3,MATCH(テーブル1[[#This Row],[地区]]&amp;"_"&amp;テーブル1[[#This Row],[カテゴリ]],'局選択（枠なし）'!$B$4:$B$65,0),2*(テーブル1[[#This Row],[地区カテゴリ内順]]-1))*1</f>
        <v>0</v>
      </c>
      <c r="Z47">
        <f>'局選択（枠なし）'!$O$2*LEN(テーブル1[[#This Row],[AM]])</f>
        <v>0</v>
      </c>
      <c r="AA47">
        <f>'局選択（枠なし）'!$Q$2*LEN(テーブル1[[#This Row],[FM]])</f>
        <v>0</v>
      </c>
      <c r="AB47">
        <f>'局選択（枠なし）'!$S$2*1</f>
        <v>0</v>
      </c>
      <c r="AC47">
        <f>'局選択（枠なし）'!$G$2*LEN(テーブル1[[#This Row],[JRN]])</f>
        <v>0</v>
      </c>
      <c r="AD47">
        <f>'局選択（枠なし）'!$I$2*LEN(テーブル1[[#This Row],[NRN]])</f>
        <v>0</v>
      </c>
      <c r="AE47">
        <f>'局選択（枠なし）'!$K$2*LEN(テーブル1[[#This Row],[JFN]])</f>
        <v>0</v>
      </c>
      <c r="AF47">
        <f>'局選択（枠なし）'!$M$2*LEN(テーブル1[[#This Row],[JFL]])</f>
        <v>0</v>
      </c>
      <c r="AG47">
        <f ca="1">SUM(テーブル1[[#This Row],[局選択枠なし]:[JFL枠なし]])</f>
        <v>0</v>
      </c>
      <c r="AH47" t="str">
        <f ca="1">IF(ROW()&gt;2,AH46,"")&amp;IF(SUM(テーブル1[[#This Row],[局選択枠なし]:[JFL枠なし]])&gt;0,$F47&amp;"/","")</f>
        <v/>
      </c>
    </row>
    <row r="48" spans="1:34" ht="18" customHeight="1">
      <c r="A48" t="s">
        <v>265</v>
      </c>
      <c r="B48" t="s">
        <v>237</v>
      </c>
      <c r="C48">
        <v>3</v>
      </c>
      <c r="D48" t="str">
        <f>テーブル1[[#This Row],[地区]]&amp;"_"&amp;テーブル1[[#This Row],[カテゴリ]]&amp;"_"&amp;(RIGHT("0"&amp;テーブル1[[#This Row],[地区カテゴリ内順]],2))</f>
        <v>東北_AM_03</v>
      </c>
      <c r="E48" t="s">
        <v>180</v>
      </c>
      <c r="F48" t="str">
        <f>IF(LENB(ASC(テーブル1[[#This Row],[局名]]))&gt;=11,SUBSTITUTE(ASC(テーブル1[[#This Row],[局名]]),"放送",""),ASC(テーブル1[[#This Row],[局名]]))</f>
        <v>IBC岩手</v>
      </c>
      <c r="G48" t="s">
        <v>337</v>
      </c>
      <c r="H48" t="s">
        <v>277</v>
      </c>
      <c r="I48" t="s">
        <v>244</v>
      </c>
      <c r="J48" t="s">
        <v>244</v>
      </c>
      <c r="K48" t="s">
        <v>277</v>
      </c>
      <c r="L48" t="s">
        <v>277</v>
      </c>
      <c r="M48" t="s">
        <v>244</v>
      </c>
      <c r="N48" t="s">
        <v>244</v>
      </c>
      <c r="O48">
        <f ca="1">OFFSET('局選択（枠あり）'!$E$3,MATCH(テーブル1[[#This Row],[地区]]&amp;"_"&amp;テーブル1[[#This Row],[カテゴリ]],'局選択（枠あり）'!$B$4:$B$65,0),2*(テーブル1[[#This Row],[地区カテゴリ内順]]-1))*1</f>
        <v>0</v>
      </c>
      <c r="P48">
        <f>'局選択（枠あり）'!$O$2*LEN(テーブル1[[#This Row],[AM]])</f>
        <v>0</v>
      </c>
      <c r="Q48">
        <f>'局選択（枠あり）'!$Q$2*LEN(テーブル1[[#This Row],[FM]])</f>
        <v>0</v>
      </c>
      <c r="R48">
        <f>'局選択（枠あり）'!$S$2*1</f>
        <v>0</v>
      </c>
      <c r="S48">
        <f>'局選択（枠あり）'!$G$2*LEN(テーブル1[[#This Row],[JRN]])</f>
        <v>0</v>
      </c>
      <c r="T48">
        <f>'局選択（枠あり）'!$I$2*LEN(テーブル1[[#This Row],[NRN]])</f>
        <v>0</v>
      </c>
      <c r="U48">
        <f>'局選択（枠あり）'!$K$2*LEN(テーブル1[[#This Row],[JFN]])</f>
        <v>0</v>
      </c>
      <c r="V48">
        <f>'局選択（枠あり）'!$M$2*LEN(テーブル1[[#This Row],[JFL]])</f>
        <v>0</v>
      </c>
      <c r="W48">
        <f ca="1">SUM(テーブル1[[#This Row],[局選択枠あり]:[JFL枠あり]])</f>
        <v>0</v>
      </c>
      <c r="X48" t="str">
        <f ca="1">IF(ROW()&gt;2,X47,"")&amp;IF(SUM(テーブル1[[#This Row],[局選択枠あり]:[JFL枠あり]])&gt;0,$F48&amp;"/","")</f>
        <v/>
      </c>
      <c r="Y48">
        <f ca="1">OFFSET('局選択（枠なし）'!$E$3,MATCH(テーブル1[[#This Row],[地区]]&amp;"_"&amp;テーブル1[[#This Row],[カテゴリ]],'局選択（枠なし）'!$B$4:$B$65,0),2*(テーブル1[[#This Row],[地区カテゴリ内順]]-1))*1</f>
        <v>0</v>
      </c>
      <c r="Z48">
        <f>'局選択（枠なし）'!$O$2*LEN(テーブル1[[#This Row],[AM]])</f>
        <v>0</v>
      </c>
      <c r="AA48">
        <f>'局選択（枠なし）'!$Q$2*LEN(テーブル1[[#This Row],[FM]])</f>
        <v>0</v>
      </c>
      <c r="AB48">
        <f>'局選択（枠なし）'!$S$2*1</f>
        <v>0</v>
      </c>
      <c r="AC48">
        <f>'局選択（枠なし）'!$G$2*LEN(テーブル1[[#This Row],[JRN]])</f>
        <v>0</v>
      </c>
      <c r="AD48">
        <f>'局選択（枠なし）'!$I$2*LEN(テーブル1[[#This Row],[NRN]])</f>
        <v>0</v>
      </c>
      <c r="AE48">
        <f>'局選択（枠なし）'!$K$2*LEN(テーブル1[[#This Row],[JFN]])</f>
        <v>0</v>
      </c>
      <c r="AF48">
        <f>'局選択（枠なし）'!$M$2*LEN(テーブル1[[#This Row],[JFL]])</f>
        <v>0</v>
      </c>
      <c r="AG48">
        <f ca="1">SUM(テーブル1[[#This Row],[局選択枠なし]:[JFL枠なし]])</f>
        <v>0</v>
      </c>
      <c r="AH48" t="str">
        <f ca="1">IF(ROW()&gt;2,AH47,"")&amp;IF(SUM(テーブル1[[#This Row],[局選択枠なし]:[JFL枠なし]])&gt;0,$F48&amp;"/","")</f>
        <v/>
      </c>
    </row>
    <row r="49" spans="1:34" ht="18" customHeight="1">
      <c r="A49" t="s">
        <v>265</v>
      </c>
      <c r="B49" t="s">
        <v>237</v>
      </c>
      <c r="C49">
        <v>4</v>
      </c>
      <c r="D49" t="str">
        <f>テーブル1[[#This Row],[地区]]&amp;"_"&amp;テーブル1[[#This Row],[カテゴリ]]&amp;"_"&amp;(RIGHT("0"&amp;テーブル1[[#This Row],[地区カテゴリ内順]],2))</f>
        <v>東北_AM_04</v>
      </c>
      <c r="E49" t="s">
        <v>181</v>
      </c>
      <c r="F49" t="str">
        <f>IF(LENB(ASC(テーブル1[[#This Row],[局名]]))&gt;=11,SUBSTITUTE(ASC(テーブル1[[#This Row],[局名]]),"放送",""),ASC(テーブル1[[#This Row],[局名]]))</f>
        <v>秋田放送</v>
      </c>
      <c r="G49" t="s">
        <v>338</v>
      </c>
      <c r="H49" t="s">
        <v>277</v>
      </c>
      <c r="I49" t="s">
        <v>244</v>
      </c>
      <c r="J49" t="s">
        <v>244</v>
      </c>
      <c r="K49" t="s">
        <v>277</v>
      </c>
      <c r="L49" t="s">
        <v>277</v>
      </c>
      <c r="M49" t="s">
        <v>244</v>
      </c>
      <c r="N49" t="s">
        <v>244</v>
      </c>
      <c r="O49">
        <f ca="1">OFFSET('局選択（枠あり）'!$E$3,MATCH(テーブル1[[#This Row],[地区]]&amp;"_"&amp;テーブル1[[#This Row],[カテゴリ]],'局選択（枠あり）'!$B$4:$B$65,0),2*(テーブル1[[#This Row],[地区カテゴリ内順]]-1))*1</f>
        <v>0</v>
      </c>
      <c r="P49">
        <f>'局選択（枠あり）'!$O$2*LEN(テーブル1[[#This Row],[AM]])</f>
        <v>0</v>
      </c>
      <c r="Q49">
        <f>'局選択（枠あり）'!$Q$2*LEN(テーブル1[[#This Row],[FM]])</f>
        <v>0</v>
      </c>
      <c r="R49">
        <f>'局選択（枠あり）'!$S$2*1</f>
        <v>0</v>
      </c>
      <c r="S49">
        <f>'局選択（枠あり）'!$G$2*LEN(テーブル1[[#This Row],[JRN]])</f>
        <v>0</v>
      </c>
      <c r="T49">
        <f>'局選択（枠あり）'!$I$2*LEN(テーブル1[[#This Row],[NRN]])</f>
        <v>0</v>
      </c>
      <c r="U49">
        <f>'局選択（枠あり）'!$K$2*LEN(テーブル1[[#This Row],[JFN]])</f>
        <v>0</v>
      </c>
      <c r="V49">
        <f>'局選択（枠あり）'!$M$2*LEN(テーブル1[[#This Row],[JFL]])</f>
        <v>0</v>
      </c>
      <c r="W49">
        <f ca="1">SUM(テーブル1[[#This Row],[局選択枠あり]:[JFL枠あり]])</f>
        <v>0</v>
      </c>
      <c r="X49" t="str">
        <f ca="1">IF(ROW()&gt;2,X48,"")&amp;IF(SUM(テーブル1[[#This Row],[局選択枠あり]:[JFL枠あり]])&gt;0,$F49&amp;"/","")</f>
        <v/>
      </c>
      <c r="Y49">
        <f ca="1">OFFSET('局選択（枠なし）'!$E$3,MATCH(テーブル1[[#This Row],[地区]]&amp;"_"&amp;テーブル1[[#This Row],[カテゴリ]],'局選択（枠なし）'!$B$4:$B$65,0),2*(テーブル1[[#This Row],[地区カテゴリ内順]]-1))*1</f>
        <v>0</v>
      </c>
      <c r="Z49">
        <f>'局選択（枠なし）'!$O$2*LEN(テーブル1[[#This Row],[AM]])</f>
        <v>0</v>
      </c>
      <c r="AA49">
        <f>'局選択（枠なし）'!$Q$2*LEN(テーブル1[[#This Row],[FM]])</f>
        <v>0</v>
      </c>
      <c r="AB49">
        <f>'局選択（枠なし）'!$S$2*1</f>
        <v>0</v>
      </c>
      <c r="AC49">
        <f>'局選択（枠なし）'!$G$2*LEN(テーブル1[[#This Row],[JRN]])</f>
        <v>0</v>
      </c>
      <c r="AD49">
        <f>'局選択（枠なし）'!$I$2*LEN(テーブル1[[#This Row],[NRN]])</f>
        <v>0</v>
      </c>
      <c r="AE49">
        <f>'局選択（枠なし）'!$K$2*LEN(テーブル1[[#This Row],[JFN]])</f>
        <v>0</v>
      </c>
      <c r="AF49">
        <f>'局選択（枠なし）'!$M$2*LEN(テーブル1[[#This Row],[JFL]])</f>
        <v>0</v>
      </c>
      <c r="AG49">
        <f ca="1">SUM(テーブル1[[#This Row],[局選択枠なし]:[JFL枠なし]])</f>
        <v>0</v>
      </c>
      <c r="AH49" t="str">
        <f ca="1">IF(ROW()&gt;2,AH48,"")&amp;IF(SUM(テーブル1[[#This Row],[局選択枠なし]:[JFL枠なし]])&gt;0,$F49&amp;"/","")</f>
        <v/>
      </c>
    </row>
    <row r="50" spans="1:34" ht="18" customHeight="1">
      <c r="A50" t="s">
        <v>265</v>
      </c>
      <c r="B50" t="s">
        <v>237</v>
      </c>
      <c r="C50">
        <v>5</v>
      </c>
      <c r="D50" t="str">
        <f>テーブル1[[#This Row],[地区]]&amp;"_"&amp;テーブル1[[#This Row],[カテゴリ]]&amp;"_"&amp;(RIGHT("0"&amp;テーブル1[[#This Row],[地区カテゴリ内順]],2))</f>
        <v>東北_AM_05</v>
      </c>
      <c r="E50" t="s">
        <v>182</v>
      </c>
      <c r="F50" t="str">
        <f>IF(LENB(ASC(テーブル1[[#This Row],[局名]]))&gt;=11,SUBSTITUTE(ASC(テーブル1[[#This Row],[局名]]),"放送",""),ASC(テーブル1[[#This Row],[局名]]))</f>
        <v>山形放送</v>
      </c>
      <c r="G50" t="s">
        <v>339</v>
      </c>
      <c r="H50" t="s">
        <v>277</v>
      </c>
      <c r="I50" t="s">
        <v>244</v>
      </c>
      <c r="J50" t="s">
        <v>244</v>
      </c>
      <c r="K50" t="s">
        <v>277</v>
      </c>
      <c r="L50" t="s">
        <v>277</v>
      </c>
      <c r="M50" t="s">
        <v>244</v>
      </c>
      <c r="N50" t="s">
        <v>244</v>
      </c>
      <c r="O50">
        <f ca="1">OFFSET('局選択（枠あり）'!$E$3,MATCH(テーブル1[[#This Row],[地区]]&amp;"_"&amp;テーブル1[[#This Row],[カテゴリ]],'局選択（枠あり）'!$B$4:$B$65,0),2*(テーブル1[[#This Row],[地区カテゴリ内順]]-1))*1</f>
        <v>0</v>
      </c>
      <c r="P50">
        <f>'局選択（枠あり）'!$O$2*LEN(テーブル1[[#This Row],[AM]])</f>
        <v>0</v>
      </c>
      <c r="Q50">
        <f>'局選択（枠あり）'!$Q$2*LEN(テーブル1[[#This Row],[FM]])</f>
        <v>0</v>
      </c>
      <c r="R50">
        <f>'局選択（枠あり）'!$S$2*1</f>
        <v>0</v>
      </c>
      <c r="S50">
        <f>'局選択（枠あり）'!$G$2*LEN(テーブル1[[#This Row],[JRN]])</f>
        <v>0</v>
      </c>
      <c r="T50">
        <f>'局選択（枠あり）'!$I$2*LEN(テーブル1[[#This Row],[NRN]])</f>
        <v>0</v>
      </c>
      <c r="U50">
        <f>'局選択（枠あり）'!$K$2*LEN(テーブル1[[#This Row],[JFN]])</f>
        <v>0</v>
      </c>
      <c r="V50">
        <f>'局選択（枠あり）'!$M$2*LEN(テーブル1[[#This Row],[JFL]])</f>
        <v>0</v>
      </c>
      <c r="W50">
        <f ca="1">SUM(テーブル1[[#This Row],[局選択枠あり]:[JFL枠あり]])</f>
        <v>0</v>
      </c>
      <c r="X50" t="str">
        <f ca="1">IF(ROW()&gt;2,X49,"")&amp;IF(SUM(テーブル1[[#This Row],[局選択枠あり]:[JFL枠あり]])&gt;0,$F50&amp;"/","")</f>
        <v/>
      </c>
      <c r="Y50">
        <f ca="1">OFFSET('局選択（枠なし）'!$E$3,MATCH(テーブル1[[#This Row],[地区]]&amp;"_"&amp;テーブル1[[#This Row],[カテゴリ]],'局選択（枠なし）'!$B$4:$B$65,0),2*(テーブル1[[#This Row],[地区カテゴリ内順]]-1))*1</f>
        <v>0</v>
      </c>
      <c r="Z50">
        <f>'局選択（枠なし）'!$O$2*LEN(テーブル1[[#This Row],[AM]])</f>
        <v>0</v>
      </c>
      <c r="AA50">
        <f>'局選択（枠なし）'!$Q$2*LEN(テーブル1[[#This Row],[FM]])</f>
        <v>0</v>
      </c>
      <c r="AB50">
        <f>'局選択（枠なし）'!$S$2*1</f>
        <v>0</v>
      </c>
      <c r="AC50">
        <f>'局選択（枠なし）'!$G$2*LEN(テーブル1[[#This Row],[JRN]])</f>
        <v>0</v>
      </c>
      <c r="AD50">
        <f>'局選択（枠なし）'!$I$2*LEN(テーブル1[[#This Row],[NRN]])</f>
        <v>0</v>
      </c>
      <c r="AE50">
        <f>'局選択（枠なし）'!$K$2*LEN(テーブル1[[#This Row],[JFN]])</f>
        <v>0</v>
      </c>
      <c r="AF50">
        <f>'局選択（枠なし）'!$M$2*LEN(テーブル1[[#This Row],[JFL]])</f>
        <v>0</v>
      </c>
      <c r="AG50">
        <f ca="1">SUM(テーブル1[[#This Row],[局選択枠なし]:[JFL枠なし]])</f>
        <v>0</v>
      </c>
      <c r="AH50" t="str">
        <f ca="1">IF(ROW()&gt;2,AH49,"")&amp;IF(SUM(テーブル1[[#This Row],[局選択枠なし]:[JFL枠なし]])&gt;0,$F50&amp;"/","")</f>
        <v/>
      </c>
    </row>
    <row r="51" spans="1:34" ht="18" customHeight="1">
      <c r="A51" t="s">
        <v>265</v>
      </c>
      <c r="B51" t="s">
        <v>237</v>
      </c>
      <c r="C51">
        <v>6</v>
      </c>
      <c r="D51" t="str">
        <f>テーブル1[[#This Row],[地区]]&amp;"_"&amp;テーブル1[[#This Row],[カテゴリ]]&amp;"_"&amp;(RIGHT("0"&amp;テーブル1[[#This Row],[地区カテゴリ内順]],2))</f>
        <v>東北_AM_06</v>
      </c>
      <c r="E51" t="s">
        <v>183</v>
      </c>
      <c r="F51" t="str">
        <f>IF(LENB(ASC(テーブル1[[#This Row],[局名]]))&gt;=11,SUBSTITUTE(ASC(テーブル1[[#This Row],[局名]]),"放送",""),ASC(テーブル1[[#This Row],[局名]]))</f>
        <v>ﾗｼﾞｵ福島</v>
      </c>
      <c r="G51" t="s">
        <v>340</v>
      </c>
      <c r="H51" t="s">
        <v>277</v>
      </c>
      <c r="I51" t="s">
        <v>244</v>
      </c>
      <c r="J51" t="s">
        <v>244</v>
      </c>
      <c r="K51" t="s">
        <v>277</v>
      </c>
      <c r="L51" t="s">
        <v>277</v>
      </c>
      <c r="M51" t="s">
        <v>244</v>
      </c>
      <c r="N51" t="s">
        <v>244</v>
      </c>
      <c r="O51">
        <f ca="1">OFFSET('局選択（枠あり）'!$E$3,MATCH(テーブル1[[#This Row],[地区]]&amp;"_"&amp;テーブル1[[#This Row],[カテゴリ]],'局選択（枠あり）'!$B$4:$B$65,0),2*(テーブル1[[#This Row],[地区カテゴリ内順]]-1))*1</f>
        <v>0</v>
      </c>
      <c r="P51">
        <f>'局選択（枠あり）'!$O$2*LEN(テーブル1[[#This Row],[AM]])</f>
        <v>0</v>
      </c>
      <c r="Q51">
        <f>'局選択（枠あり）'!$Q$2*LEN(テーブル1[[#This Row],[FM]])</f>
        <v>0</v>
      </c>
      <c r="R51">
        <f>'局選択（枠あり）'!$S$2*1</f>
        <v>0</v>
      </c>
      <c r="S51">
        <f>'局選択（枠あり）'!$G$2*LEN(テーブル1[[#This Row],[JRN]])</f>
        <v>0</v>
      </c>
      <c r="T51">
        <f>'局選択（枠あり）'!$I$2*LEN(テーブル1[[#This Row],[NRN]])</f>
        <v>0</v>
      </c>
      <c r="U51">
        <f>'局選択（枠あり）'!$K$2*LEN(テーブル1[[#This Row],[JFN]])</f>
        <v>0</v>
      </c>
      <c r="V51">
        <f>'局選択（枠あり）'!$M$2*LEN(テーブル1[[#This Row],[JFL]])</f>
        <v>0</v>
      </c>
      <c r="W51">
        <f ca="1">SUM(テーブル1[[#This Row],[局選択枠あり]:[JFL枠あり]])</f>
        <v>0</v>
      </c>
      <c r="X51" t="str">
        <f ca="1">IF(ROW()&gt;2,X50,"")&amp;IF(SUM(テーブル1[[#This Row],[局選択枠あり]:[JFL枠あり]])&gt;0,$F51&amp;"/","")</f>
        <v/>
      </c>
      <c r="Y51">
        <f ca="1">OFFSET('局選択（枠なし）'!$E$3,MATCH(テーブル1[[#This Row],[地区]]&amp;"_"&amp;テーブル1[[#This Row],[カテゴリ]],'局選択（枠なし）'!$B$4:$B$65,0),2*(テーブル1[[#This Row],[地区カテゴリ内順]]-1))*1</f>
        <v>0</v>
      </c>
      <c r="Z51">
        <f>'局選択（枠なし）'!$O$2*LEN(テーブル1[[#This Row],[AM]])</f>
        <v>0</v>
      </c>
      <c r="AA51">
        <f>'局選択（枠なし）'!$Q$2*LEN(テーブル1[[#This Row],[FM]])</f>
        <v>0</v>
      </c>
      <c r="AB51">
        <f>'局選択（枠なし）'!$S$2*1</f>
        <v>0</v>
      </c>
      <c r="AC51">
        <f>'局選択（枠なし）'!$G$2*LEN(テーブル1[[#This Row],[JRN]])</f>
        <v>0</v>
      </c>
      <c r="AD51">
        <f>'局選択（枠なし）'!$I$2*LEN(テーブル1[[#This Row],[NRN]])</f>
        <v>0</v>
      </c>
      <c r="AE51">
        <f>'局選択（枠なし）'!$K$2*LEN(テーブル1[[#This Row],[JFN]])</f>
        <v>0</v>
      </c>
      <c r="AF51">
        <f>'局選択（枠なし）'!$M$2*LEN(テーブル1[[#This Row],[JFL]])</f>
        <v>0</v>
      </c>
      <c r="AG51">
        <f ca="1">SUM(テーブル1[[#This Row],[局選択枠なし]:[JFL枠なし]])</f>
        <v>0</v>
      </c>
      <c r="AH51" t="str">
        <f ca="1">IF(ROW()&gt;2,AH50,"")&amp;IF(SUM(テーブル1[[#This Row],[局選択枠なし]:[JFL枠なし]])&gt;0,$F51&amp;"/","")</f>
        <v/>
      </c>
    </row>
    <row r="52" spans="1:34" ht="18" customHeight="1">
      <c r="A52" t="s">
        <v>265</v>
      </c>
      <c r="B52" t="s">
        <v>238</v>
      </c>
      <c r="C52">
        <v>1</v>
      </c>
      <c r="D52" t="str">
        <f>テーブル1[[#This Row],[地区]]&amp;"_"&amp;テーブル1[[#This Row],[カテゴリ]]&amp;"_"&amp;(RIGHT("0"&amp;テーブル1[[#This Row],[地区カテゴリ内順]],2))</f>
        <v>東北_FM_01</v>
      </c>
      <c r="E52" t="s">
        <v>184</v>
      </c>
      <c r="F52" t="str">
        <f>IF(LENB(ASC(テーブル1[[#This Row],[局名]]))&gt;=11,SUBSTITUTE(ASC(テーブル1[[#This Row],[局名]]),"放送",""),ASC(テーブル1[[#This Row],[局名]]))</f>
        <v>ｴﾌｴﾑ仙台</v>
      </c>
      <c r="G52" t="s">
        <v>341</v>
      </c>
      <c r="H52" t="s">
        <v>244</v>
      </c>
      <c r="I52" t="s">
        <v>277</v>
      </c>
      <c r="J52" t="s">
        <v>244</v>
      </c>
      <c r="K52" t="s">
        <v>244</v>
      </c>
      <c r="L52" t="s">
        <v>244</v>
      </c>
      <c r="M52" t="s">
        <v>277</v>
      </c>
      <c r="N52" t="s">
        <v>244</v>
      </c>
      <c r="O52">
        <f ca="1">OFFSET('局選択（枠あり）'!$E$3,MATCH(テーブル1[[#This Row],[地区]]&amp;"_"&amp;テーブル1[[#This Row],[カテゴリ]],'局選択（枠あり）'!$B$4:$B$65,0),2*(テーブル1[[#This Row],[地区カテゴリ内順]]-1))*1</f>
        <v>0</v>
      </c>
      <c r="P52">
        <f>'局選択（枠あり）'!$O$2*LEN(テーブル1[[#This Row],[AM]])</f>
        <v>0</v>
      </c>
      <c r="Q52">
        <f>'局選択（枠あり）'!$Q$2*LEN(テーブル1[[#This Row],[FM]])</f>
        <v>0</v>
      </c>
      <c r="R52">
        <f>'局選択（枠あり）'!$S$2*1</f>
        <v>0</v>
      </c>
      <c r="S52">
        <f>'局選択（枠あり）'!$G$2*LEN(テーブル1[[#This Row],[JRN]])</f>
        <v>0</v>
      </c>
      <c r="T52">
        <f>'局選択（枠あり）'!$I$2*LEN(テーブル1[[#This Row],[NRN]])</f>
        <v>0</v>
      </c>
      <c r="U52">
        <f>'局選択（枠あり）'!$K$2*LEN(テーブル1[[#This Row],[JFN]])</f>
        <v>0</v>
      </c>
      <c r="V52">
        <f>'局選択（枠あり）'!$M$2*LEN(テーブル1[[#This Row],[JFL]])</f>
        <v>0</v>
      </c>
      <c r="W52">
        <f ca="1">SUM(テーブル1[[#This Row],[局選択枠あり]:[JFL枠あり]])</f>
        <v>0</v>
      </c>
      <c r="X52" t="str">
        <f ca="1">IF(ROW()&gt;2,X51,"")&amp;IF(SUM(テーブル1[[#This Row],[局選択枠あり]:[JFL枠あり]])&gt;0,$F52&amp;"/","")</f>
        <v/>
      </c>
      <c r="Y52">
        <f ca="1">OFFSET('局選択（枠なし）'!$E$3,MATCH(テーブル1[[#This Row],[地区]]&amp;"_"&amp;テーブル1[[#This Row],[カテゴリ]],'局選択（枠なし）'!$B$4:$B$65,0),2*(テーブル1[[#This Row],[地区カテゴリ内順]]-1))*1</f>
        <v>0</v>
      </c>
      <c r="Z52">
        <f>'局選択（枠なし）'!$O$2*LEN(テーブル1[[#This Row],[AM]])</f>
        <v>0</v>
      </c>
      <c r="AA52">
        <f>'局選択（枠なし）'!$Q$2*LEN(テーブル1[[#This Row],[FM]])</f>
        <v>0</v>
      </c>
      <c r="AB52">
        <f>'局選択（枠なし）'!$S$2*1</f>
        <v>0</v>
      </c>
      <c r="AC52">
        <f>'局選択（枠なし）'!$G$2*LEN(テーブル1[[#This Row],[JRN]])</f>
        <v>0</v>
      </c>
      <c r="AD52">
        <f>'局選択（枠なし）'!$I$2*LEN(テーブル1[[#This Row],[NRN]])</f>
        <v>0</v>
      </c>
      <c r="AE52">
        <f>'局選択（枠なし）'!$K$2*LEN(テーブル1[[#This Row],[JFN]])</f>
        <v>0</v>
      </c>
      <c r="AF52">
        <f>'局選択（枠なし）'!$M$2*LEN(テーブル1[[#This Row],[JFL]])</f>
        <v>0</v>
      </c>
      <c r="AG52">
        <f ca="1">SUM(テーブル1[[#This Row],[局選択枠なし]:[JFL枠なし]])</f>
        <v>0</v>
      </c>
      <c r="AH52" t="str">
        <f ca="1">IF(ROW()&gt;2,AH51,"")&amp;IF(SUM(テーブル1[[#This Row],[局選択枠なし]:[JFL枠なし]])&gt;0,$F52&amp;"/","")</f>
        <v/>
      </c>
    </row>
    <row r="53" spans="1:34" ht="18" customHeight="1">
      <c r="A53" t="s">
        <v>265</v>
      </c>
      <c r="B53" t="s">
        <v>238</v>
      </c>
      <c r="C53">
        <v>2</v>
      </c>
      <c r="D53" t="str">
        <f>テーブル1[[#This Row],[地区]]&amp;"_"&amp;テーブル1[[#This Row],[カテゴリ]]&amp;"_"&amp;(RIGHT("0"&amp;テーブル1[[#This Row],[地区カテゴリ内順]],2))</f>
        <v>東北_FM_02</v>
      </c>
      <c r="E53" t="s">
        <v>185</v>
      </c>
      <c r="F53" t="str">
        <f>IF(LENB(ASC(テーブル1[[#This Row],[局名]]))&gt;=11,SUBSTITUTE(ASC(テーブル1[[#This Row],[局名]]),"放送",""),ASC(テーブル1[[#This Row],[局名]]))</f>
        <v>ｴﾌｴﾑ青森</v>
      </c>
      <c r="G53" t="s">
        <v>342</v>
      </c>
      <c r="H53" t="s">
        <v>244</v>
      </c>
      <c r="I53" t="s">
        <v>277</v>
      </c>
      <c r="J53" t="s">
        <v>244</v>
      </c>
      <c r="K53" t="s">
        <v>244</v>
      </c>
      <c r="L53" t="s">
        <v>244</v>
      </c>
      <c r="M53" t="s">
        <v>277</v>
      </c>
      <c r="N53" t="s">
        <v>244</v>
      </c>
      <c r="O53">
        <f ca="1">OFFSET('局選択（枠あり）'!$E$3,MATCH(テーブル1[[#This Row],[地区]]&amp;"_"&amp;テーブル1[[#This Row],[カテゴリ]],'局選択（枠あり）'!$B$4:$B$65,0),2*(テーブル1[[#This Row],[地区カテゴリ内順]]-1))*1</f>
        <v>0</v>
      </c>
      <c r="P53">
        <f>'局選択（枠あり）'!$O$2*LEN(テーブル1[[#This Row],[AM]])</f>
        <v>0</v>
      </c>
      <c r="Q53">
        <f>'局選択（枠あり）'!$Q$2*LEN(テーブル1[[#This Row],[FM]])</f>
        <v>0</v>
      </c>
      <c r="R53">
        <f>'局選択（枠あり）'!$S$2*1</f>
        <v>0</v>
      </c>
      <c r="S53">
        <f>'局選択（枠あり）'!$G$2*LEN(テーブル1[[#This Row],[JRN]])</f>
        <v>0</v>
      </c>
      <c r="T53">
        <f>'局選択（枠あり）'!$I$2*LEN(テーブル1[[#This Row],[NRN]])</f>
        <v>0</v>
      </c>
      <c r="U53">
        <f>'局選択（枠あり）'!$K$2*LEN(テーブル1[[#This Row],[JFN]])</f>
        <v>0</v>
      </c>
      <c r="V53">
        <f>'局選択（枠あり）'!$M$2*LEN(テーブル1[[#This Row],[JFL]])</f>
        <v>0</v>
      </c>
      <c r="W53">
        <f ca="1">SUM(テーブル1[[#This Row],[局選択枠あり]:[JFL枠あり]])</f>
        <v>0</v>
      </c>
      <c r="X53" t="str">
        <f ca="1">IF(ROW()&gt;2,X52,"")&amp;IF(SUM(テーブル1[[#This Row],[局選択枠あり]:[JFL枠あり]])&gt;0,$F53&amp;"/","")</f>
        <v/>
      </c>
      <c r="Y53">
        <f ca="1">OFFSET('局選択（枠なし）'!$E$3,MATCH(テーブル1[[#This Row],[地区]]&amp;"_"&amp;テーブル1[[#This Row],[カテゴリ]],'局選択（枠なし）'!$B$4:$B$65,0),2*(テーブル1[[#This Row],[地区カテゴリ内順]]-1))*1</f>
        <v>0</v>
      </c>
      <c r="Z53">
        <f>'局選択（枠なし）'!$O$2*LEN(テーブル1[[#This Row],[AM]])</f>
        <v>0</v>
      </c>
      <c r="AA53">
        <f>'局選択（枠なし）'!$Q$2*LEN(テーブル1[[#This Row],[FM]])</f>
        <v>0</v>
      </c>
      <c r="AB53">
        <f>'局選択（枠なし）'!$S$2*1</f>
        <v>0</v>
      </c>
      <c r="AC53">
        <f>'局選択（枠なし）'!$G$2*LEN(テーブル1[[#This Row],[JRN]])</f>
        <v>0</v>
      </c>
      <c r="AD53">
        <f>'局選択（枠なし）'!$I$2*LEN(テーブル1[[#This Row],[NRN]])</f>
        <v>0</v>
      </c>
      <c r="AE53">
        <f>'局選択（枠なし）'!$K$2*LEN(テーブル1[[#This Row],[JFN]])</f>
        <v>0</v>
      </c>
      <c r="AF53">
        <f>'局選択（枠なし）'!$M$2*LEN(テーブル1[[#This Row],[JFL]])</f>
        <v>0</v>
      </c>
      <c r="AG53">
        <f ca="1">SUM(テーブル1[[#This Row],[局選択枠なし]:[JFL枠なし]])</f>
        <v>0</v>
      </c>
      <c r="AH53" t="str">
        <f ca="1">IF(ROW()&gt;2,AH52,"")&amp;IF(SUM(テーブル1[[#This Row],[局選択枠なし]:[JFL枠なし]])&gt;0,$F53&amp;"/","")</f>
        <v/>
      </c>
    </row>
    <row r="54" spans="1:34" ht="18" customHeight="1">
      <c r="A54" t="s">
        <v>265</v>
      </c>
      <c r="B54" t="s">
        <v>238</v>
      </c>
      <c r="C54">
        <v>3</v>
      </c>
      <c r="D54" t="str">
        <f>テーブル1[[#This Row],[地区]]&amp;"_"&amp;テーブル1[[#This Row],[カテゴリ]]&amp;"_"&amp;(RIGHT("0"&amp;テーブル1[[#This Row],[地区カテゴリ内順]],2))</f>
        <v>東北_FM_03</v>
      </c>
      <c r="E54" t="s">
        <v>186</v>
      </c>
      <c r="F54" t="str">
        <f>IF(LENB(ASC(テーブル1[[#This Row],[局名]]))&gt;=11,SUBSTITUTE(ASC(テーブル1[[#This Row],[局名]]),"放送",""),ASC(テーブル1[[#This Row],[局名]]))</f>
        <v>ｴﾌｴﾑ岩手</v>
      </c>
      <c r="G54" t="s">
        <v>343</v>
      </c>
      <c r="H54" t="s">
        <v>244</v>
      </c>
      <c r="I54" t="s">
        <v>277</v>
      </c>
      <c r="J54" t="s">
        <v>244</v>
      </c>
      <c r="K54" t="s">
        <v>244</v>
      </c>
      <c r="L54" t="s">
        <v>244</v>
      </c>
      <c r="M54" t="s">
        <v>277</v>
      </c>
      <c r="N54" t="s">
        <v>244</v>
      </c>
      <c r="O54">
        <f ca="1">OFFSET('局選択（枠あり）'!$E$3,MATCH(テーブル1[[#This Row],[地区]]&amp;"_"&amp;テーブル1[[#This Row],[カテゴリ]],'局選択（枠あり）'!$B$4:$B$65,0),2*(テーブル1[[#This Row],[地区カテゴリ内順]]-1))*1</f>
        <v>0</v>
      </c>
      <c r="P54">
        <f>'局選択（枠あり）'!$O$2*LEN(テーブル1[[#This Row],[AM]])</f>
        <v>0</v>
      </c>
      <c r="Q54">
        <f>'局選択（枠あり）'!$Q$2*LEN(テーブル1[[#This Row],[FM]])</f>
        <v>0</v>
      </c>
      <c r="R54">
        <f>'局選択（枠あり）'!$S$2*1</f>
        <v>0</v>
      </c>
      <c r="S54">
        <f>'局選択（枠あり）'!$G$2*LEN(テーブル1[[#This Row],[JRN]])</f>
        <v>0</v>
      </c>
      <c r="T54">
        <f>'局選択（枠あり）'!$I$2*LEN(テーブル1[[#This Row],[NRN]])</f>
        <v>0</v>
      </c>
      <c r="U54">
        <f>'局選択（枠あり）'!$K$2*LEN(テーブル1[[#This Row],[JFN]])</f>
        <v>0</v>
      </c>
      <c r="V54">
        <f>'局選択（枠あり）'!$M$2*LEN(テーブル1[[#This Row],[JFL]])</f>
        <v>0</v>
      </c>
      <c r="W54">
        <f ca="1">SUM(テーブル1[[#This Row],[局選択枠あり]:[JFL枠あり]])</f>
        <v>0</v>
      </c>
      <c r="X54" t="str">
        <f ca="1">IF(ROW()&gt;2,X53,"")&amp;IF(SUM(テーブル1[[#This Row],[局選択枠あり]:[JFL枠あり]])&gt;0,$F54&amp;"/","")</f>
        <v/>
      </c>
      <c r="Y54">
        <f ca="1">OFFSET('局選択（枠なし）'!$E$3,MATCH(テーブル1[[#This Row],[地区]]&amp;"_"&amp;テーブル1[[#This Row],[カテゴリ]],'局選択（枠なし）'!$B$4:$B$65,0),2*(テーブル1[[#This Row],[地区カテゴリ内順]]-1))*1</f>
        <v>0</v>
      </c>
      <c r="Z54">
        <f>'局選択（枠なし）'!$O$2*LEN(テーブル1[[#This Row],[AM]])</f>
        <v>0</v>
      </c>
      <c r="AA54">
        <f>'局選択（枠なし）'!$Q$2*LEN(テーブル1[[#This Row],[FM]])</f>
        <v>0</v>
      </c>
      <c r="AB54">
        <f>'局選択（枠なし）'!$S$2*1</f>
        <v>0</v>
      </c>
      <c r="AC54">
        <f>'局選択（枠なし）'!$G$2*LEN(テーブル1[[#This Row],[JRN]])</f>
        <v>0</v>
      </c>
      <c r="AD54">
        <f>'局選択（枠なし）'!$I$2*LEN(テーブル1[[#This Row],[NRN]])</f>
        <v>0</v>
      </c>
      <c r="AE54">
        <f>'局選択（枠なし）'!$K$2*LEN(テーブル1[[#This Row],[JFN]])</f>
        <v>0</v>
      </c>
      <c r="AF54">
        <f>'局選択（枠なし）'!$M$2*LEN(テーブル1[[#This Row],[JFL]])</f>
        <v>0</v>
      </c>
      <c r="AG54">
        <f ca="1">SUM(テーブル1[[#This Row],[局選択枠なし]:[JFL枠なし]])</f>
        <v>0</v>
      </c>
      <c r="AH54" t="str">
        <f ca="1">IF(ROW()&gt;2,AH53,"")&amp;IF(SUM(テーブル1[[#This Row],[局選択枠なし]:[JFL枠なし]])&gt;0,$F54&amp;"/","")</f>
        <v/>
      </c>
    </row>
    <row r="55" spans="1:34" ht="18" customHeight="1">
      <c r="A55" t="s">
        <v>265</v>
      </c>
      <c r="B55" t="s">
        <v>238</v>
      </c>
      <c r="C55">
        <v>4</v>
      </c>
      <c r="D55" t="str">
        <f>テーブル1[[#This Row],[地区]]&amp;"_"&amp;テーブル1[[#This Row],[カテゴリ]]&amp;"_"&amp;(RIGHT("0"&amp;テーブル1[[#This Row],[地区カテゴリ内順]],2))</f>
        <v>東北_FM_04</v>
      </c>
      <c r="E55" t="s">
        <v>187</v>
      </c>
      <c r="F55" t="str">
        <f>IF(LENB(ASC(テーブル1[[#This Row],[局名]]))&gt;=11,SUBSTITUTE(ASC(テーブル1[[#This Row],[局名]]),"放送",""),ASC(テーブル1[[#This Row],[局名]]))</f>
        <v>ｴﾌｴﾑ秋田</v>
      </c>
      <c r="G55" t="s">
        <v>344</v>
      </c>
      <c r="H55" t="s">
        <v>244</v>
      </c>
      <c r="I55" t="s">
        <v>277</v>
      </c>
      <c r="J55" t="s">
        <v>244</v>
      </c>
      <c r="K55" t="s">
        <v>244</v>
      </c>
      <c r="L55" t="s">
        <v>244</v>
      </c>
      <c r="M55" t="s">
        <v>277</v>
      </c>
      <c r="N55" t="s">
        <v>244</v>
      </c>
      <c r="O55">
        <f ca="1">OFFSET('局選択（枠あり）'!$E$3,MATCH(テーブル1[[#This Row],[地区]]&amp;"_"&amp;テーブル1[[#This Row],[カテゴリ]],'局選択（枠あり）'!$B$4:$B$65,0),2*(テーブル1[[#This Row],[地区カテゴリ内順]]-1))*1</f>
        <v>0</v>
      </c>
      <c r="P55">
        <f>'局選択（枠あり）'!$O$2*LEN(テーブル1[[#This Row],[AM]])</f>
        <v>0</v>
      </c>
      <c r="Q55">
        <f>'局選択（枠あり）'!$Q$2*LEN(テーブル1[[#This Row],[FM]])</f>
        <v>0</v>
      </c>
      <c r="R55">
        <f>'局選択（枠あり）'!$S$2*1</f>
        <v>0</v>
      </c>
      <c r="S55">
        <f>'局選択（枠あり）'!$G$2*LEN(テーブル1[[#This Row],[JRN]])</f>
        <v>0</v>
      </c>
      <c r="T55">
        <f>'局選択（枠あり）'!$I$2*LEN(テーブル1[[#This Row],[NRN]])</f>
        <v>0</v>
      </c>
      <c r="U55">
        <f>'局選択（枠あり）'!$K$2*LEN(テーブル1[[#This Row],[JFN]])</f>
        <v>0</v>
      </c>
      <c r="V55">
        <f>'局選択（枠あり）'!$M$2*LEN(テーブル1[[#This Row],[JFL]])</f>
        <v>0</v>
      </c>
      <c r="W55">
        <f ca="1">SUM(テーブル1[[#This Row],[局選択枠あり]:[JFL枠あり]])</f>
        <v>0</v>
      </c>
      <c r="X55" t="str">
        <f ca="1">IF(ROW()&gt;2,X54,"")&amp;IF(SUM(テーブル1[[#This Row],[局選択枠あり]:[JFL枠あり]])&gt;0,$F55&amp;"/","")</f>
        <v/>
      </c>
      <c r="Y55">
        <f ca="1">OFFSET('局選択（枠なし）'!$E$3,MATCH(テーブル1[[#This Row],[地区]]&amp;"_"&amp;テーブル1[[#This Row],[カテゴリ]],'局選択（枠なし）'!$B$4:$B$65,0),2*(テーブル1[[#This Row],[地区カテゴリ内順]]-1))*1</f>
        <v>0</v>
      </c>
      <c r="Z55">
        <f>'局選択（枠なし）'!$O$2*LEN(テーブル1[[#This Row],[AM]])</f>
        <v>0</v>
      </c>
      <c r="AA55">
        <f>'局選択（枠なし）'!$Q$2*LEN(テーブル1[[#This Row],[FM]])</f>
        <v>0</v>
      </c>
      <c r="AB55">
        <f>'局選択（枠なし）'!$S$2*1</f>
        <v>0</v>
      </c>
      <c r="AC55">
        <f>'局選択（枠なし）'!$G$2*LEN(テーブル1[[#This Row],[JRN]])</f>
        <v>0</v>
      </c>
      <c r="AD55">
        <f>'局選択（枠なし）'!$I$2*LEN(テーブル1[[#This Row],[NRN]])</f>
        <v>0</v>
      </c>
      <c r="AE55">
        <f>'局選択（枠なし）'!$K$2*LEN(テーブル1[[#This Row],[JFN]])</f>
        <v>0</v>
      </c>
      <c r="AF55">
        <f>'局選択（枠なし）'!$M$2*LEN(テーブル1[[#This Row],[JFL]])</f>
        <v>0</v>
      </c>
      <c r="AG55">
        <f ca="1">SUM(テーブル1[[#This Row],[局選択枠なし]:[JFL枠なし]])</f>
        <v>0</v>
      </c>
      <c r="AH55" t="str">
        <f ca="1">IF(ROW()&gt;2,AH54,"")&amp;IF(SUM(テーブル1[[#This Row],[局選択枠なし]:[JFL枠なし]])&gt;0,$F55&amp;"/","")</f>
        <v/>
      </c>
    </row>
    <row r="56" spans="1:34" ht="18" customHeight="1">
      <c r="A56" t="s">
        <v>265</v>
      </c>
      <c r="B56" t="s">
        <v>238</v>
      </c>
      <c r="C56">
        <v>5</v>
      </c>
      <c r="D56" t="str">
        <f>テーブル1[[#This Row],[地区]]&amp;"_"&amp;テーブル1[[#This Row],[カテゴリ]]&amp;"_"&amp;(RIGHT("0"&amp;テーブル1[[#This Row],[地区カテゴリ内順]],2))</f>
        <v>東北_FM_05</v>
      </c>
      <c r="E56" t="s">
        <v>188</v>
      </c>
      <c r="F56" t="str">
        <f>IF(LENB(ASC(テーブル1[[#This Row],[局名]]))&gt;=11,SUBSTITUTE(ASC(テーブル1[[#This Row],[局名]]),"放送",""),ASC(テーブル1[[#This Row],[局名]]))</f>
        <v>ｴﾌｴﾑ山形</v>
      </c>
      <c r="G56" t="s">
        <v>345</v>
      </c>
      <c r="H56" t="s">
        <v>244</v>
      </c>
      <c r="I56" t="s">
        <v>277</v>
      </c>
      <c r="J56" t="s">
        <v>244</v>
      </c>
      <c r="K56" t="s">
        <v>244</v>
      </c>
      <c r="L56" t="s">
        <v>244</v>
      </c>
      <c r="M56" t="s">
        <v>277</v>
      </c>
      <c r="N56" t="s">
        <v>244</v>
      </c>
      <c r="O56">
        <f ca="1">OFFSET('局選択（枠あり）'!$E$3,MATCH(テーブル1[[#This Row],[地区]]&amp;"_"&amp;テーブル1[[#This Row],[カテゴリ]],'局選択（枠あり）'!$B$4:$B$65,0),2*(テーブル1[[#This Row],[地区カテゴリ内順]]-1))*1</f>
        <v>0</v>
      </c>
      <c r="P56">
        <f>'局選択（枠あり）'!$O$2*LEN(テーブル1[[#This Row],[AM]])</f>
        <v>0</v>
      </c>
      <c r="Q56">
        <f>'局選択（枠あり）'!$Q$2*LEN(テーブル1[[#This Row],[FM]])</f>
        <v>0</v>
      </c>
      <c r="R56">
        <f>'局選択（枠あり）'!$S$2*1</f>
        <v>0</v>
      </c>
      <c r="S56">
        <f>'局選択（枠あり）'!$G$2*LEN(テーブル1[[#This Row],[JRN]])</f>
        <v>0</v>
      </c>
      <c r="T56">
        <f>'局選択（枠あり）'!$I$2*LEN(テーブル1[[#This Row],[NRN]])</f>
        <v>0</v>
      </c>
      <c r="U56">
        <f>'局選択（枠あり）'!$K$2*LEN(テーブル1[[#This Row],[JFN]])</f>
        <v>0</v>
      </c>
      <c r="V56">
        <f>'局選択（枠あり）'!$M$2*LEN(テーブル1[[#This Row],[JFL]])</f>
        <v>0</v>
      </c>
      <c r="W56">
        <f ca="1">SUM(テーブル1[[#This Row],[局選択枠あり]:[JFL枠あり]])</f>
        <v>0</v>
      </c>
      <c r="X56" t="str">
        <f ca="1">IF(ROW()&gt;2,X55,"")&amp;IF(SUM(テーブル1[[#This Row],[局選択枠あり]:[JFL枠あり]])&gt;0,$F56&amp;"/","")</f>
        <v/>
      </c>
      <c r="Y56">
        <f ca="1">OFFSET('局選択（枠なし）'!$E$3,MATCH(テーブル1[[#This Row],[地区]]&amp;"_"&amp;テーブル1[[#This Row],[カテゴリ]],'局選択（枠なし）'!$B$4:$B$65,0),2*(テーブル1[[#This Row],[地区カテゴリ内順]]-1))*1</f>
        <v>0</v>
      </c>
      <c r="Z56">
        <f>'局選択（枠なし）'!$O$2*LEN(テーブル1[[#This Row],[AM]])</f>
        <v>0</v>
      </c>
      <c r="AA56">
        <f>'局選択（枠なし）'!$Q$2*LEN(テーブル1[[#This Row],[FM]])</f>
        <v>0</v>
      </c>
      <c r="AB56">
        <f>'局選択（枠なし）'!$S$2*1</f>
        <v>0</v>
      </c>
      <c r="AC56">
        <f>'局選択（枠なし）'!$G$2*LEN(テーブル1[[#This Row],[JRN]])</f>
        <v>0</v>
      </c>
      <c r="AD56">
        <f>'局選択（枠なし）'!$I$2*LEN(テーブル1[[#This Row],[NRN]])</f>
        <v>0</v>
      </c>
      <c r="AE56">
        <f>'局選択（枠なし）'!$K$2*LEN(テーブル1[[#This Row],[JFN]])</f>
        <v>0</v>
      </c>
      <c r="AF56">
        <f>'局選択（枠なし）'!$M$2*LEN(テーブル1[[#This Row],[JFL]])</f>
        <v>0</v>
      </c>
      <c r="AG56">
        <f ca="1">SUM(テーブル1[[#This Row],[局選択枠なし]:[JFL枠なし]])</f>
        <v>0</v>
      </c>
      <c r="AH56" t="str">
        <f ca="1">IF(ROW()&gt;2,AH55,"")&amp;IF(SUM(テーブル1[[#This Row],[局選択枠なし]:[JFL枠なし]])&gt;0,$F56&amp;"/","")</f>
        <v/>
      </c>
    </row>
    <row r="57" spans="1:34" ht="18" customHeight="1">
      <c r="A57" t="s">
        <v>265</v>
      </c>
      <c r="B57" t="s">
        <v>238</v>
      </c>
      <c r="C57">
        <v>6</v>
      </c>
      <c r="D57" t="str">
        <f>テーブル1[[#This Row],[地区]]&amp;"_"&amp;テーブル1[[#This Row],[カテゴリ]]&amp;"_"&amp;(RIGHT("0"&amp;テーブル1[[#This Row],[地区カテゴリ内順]],2))</f>
        <v>東北_FM_06</v>
      </c>
      <c r="E57" t="s">
        <v>189</v>
      </c>
      <c r="F57" t="str">
        <f>IF(LENB(ASC(テーブル1[[#This Row],[局名]]))&gt;=11,SUBSTITUTE(ASC(テーブル1[[#This Row],[局名]]),"放送",""),ASC(テーブル1[[#This Row],[局名]]))</f>
        <v>ｴﾌｴﾑ福島</v>
      </c>
      <c r="G57" t="s">
        <v>346</v>
      </c>
      <c r="H57" t="s">
        <v>244</v>
      </c>
      <c r="I57" t="s">
        <v>277</v>
      </c>
      <c r="J57" t="s">
        <v>244</v>
      </c>
      <c r="K57" t="s">
        <v>244</v>
      </c>
      <c r="L57" t="s">
        <v>244</v>
      </c>
      <c r="M57" t="s">
        <v>277</v>
      </c>
      <c r="N57" t="s">
        <v>244</v>
      </c>
      <c r="O57">
        <f ca="1">OFFSET('局選択（枠あり）'!$E$3,MATCH(テーブル1[[#This Row],[地区]]&amp;"_"&amp;テーブル1[[#This Row],[カテゴリ]],'局選択（枠あり）'!$B$4:$B$65,0),2*(テーブル1[[#This Row],[地区カテゴリ内順]]-1))*1</f>
        <v>0</v>
      </c>
      <c r="P57">
        <f>'局選択（枠あり）'!$O$2*LEN(テーブル1[[#This Row],[AM]])</f>
        <v>0</v>
      </c>
      <c r="Q57">
        <f>'局選択（枠あり）'!$Q$2*LEN(テーブル1[[#This Row],[FM]])</f>
        <v>0</v>
      </c>
      <c r="R57">
        <f>'局選択（枠あり）'!$S$2*1</f>
        <v>0</v>
      </c>
      <c r="S57">
        <f>'局選択（枠あり）'!$G$2*LEN(テーブル1[[#This Row],[JRN]])</f>
        <v>0</v>
      </c>
      <c r="T57">
        <f>'局選択（枠あり）'!$I$2*LEN(テーブル1[[#This Row],[NRN]])</f>
        <v>0</v>
      </c>
      <c r="U57">
        <f>'局選択（枠あり）'!$K$2*LEN(テーブル1[[#This Row],[JFN]])</f>
        <v>0</v>
      </c>
      <c r="V57">
        <f>'局選択（枠あり）'!$M$2*LEN(テーブル1[[#This Row],[JFL]])</f>
        <v>0</v>
      </c>
      <c r="W57">
        <f ca="1">SUM(テーブル1[[#This Row],[局選択枠あり]:[JFL枠あり]])</f>
        <v>0</v>
      </c>
      <c r="X57" t="str">
        <f ca="1">IF(ROW()&gt;2,X56,"")&amp;IF(SUM(テーブル1[[#This Row],[局選択枠あり]:[JFL枠あり]])&gt;0,$F57&amp;"/","")</f>
        <v/>
      </c>
      <c r="Y57">
        <f ca="1">OFFSET('局選択（枠なし）'!$E$3,MATCH(テーブル1[[#This Row],[地区]]&amp;"_"&amp;テーブル1[[#This Row],[カテゴリ]],'局選択（枠なし）'!$B$4:$B$65,0),2*(テーブル1[[#This Row],[地区カテゴリ内順]]-1))*1</f>
        <v>0</v>
      </c>
      <c r="Z57">
        <f>'局選択（枠なし）'!$O$2*LEN(テーブル1[[#This Row],[AM]])</f>
        <v>0</v>
      </c>
      <c r="AA57">
        <f>'局選択（枠なし）'!$Q$2*LEN(テーブル1[[#This Row],[FM]])</f>
        <v>0</v>
      </c>
      <c r="AB57">
        <f>'局選択（枠なし）'!$S$2*1</f>
        <v>0</v>
      </c>
      <c r="AC57">
        <f>'局選択（枠なし）'!$G$2*LEN(テーブル1[[#This Row],[JRN]])</f>
        <v>0</v>
      </c>
      <c r="AD57">
        <f>'局選択（枠なし）'!$I$2*LEN(テーブル1[[#This Row],[NRN]])</f>
        <v>0</v>
      </c>
      <c r="AE57">
        <f>'局選択（枠なし）'!$K$2*LEN(テーブル1[[#This Row],[JFN]])</f>
        <v>0</v>
      </c>
      <c r="AF57">
        <f>'局選択（枠なし）'!$M$2*LEN(テーブル1[[#This Row],[JFL]])</f>
        <v>0</v>
      </c>
      <c r="AG57">
        <f ca="1">SUM(テーブル1[[#This Row],[局選択枠なし]:[JFL枠なし]])</f>
        <v>0</v>
      </c>
      <c r="AH57" t="str">
        <f ca="1">IF(ROW()&gt;2,AH56,"")&amp;IF(SUM(テーブル1[[#This Row],[局選択枠なし]:[JFL枠なし]])&gt;0,$F57&amp;"/","")</f>
        <v/>
      </c>
    </row>
    <row r="58" spans="1:34" ht="18" customHeight="1">
      <c r="A58" t="s">
        <v>266</v>
      </c>
      <c r="B58" t="s">
        <v>237</v>
      </c>
      <c r="C58">
        <v>1</v>
      </c>
      <c r="D58" t="str">
        <f>テーブル1[[#This Row],[地区]]&amp;"_"&amp;テーブル1[[#This Row],[カテゴリ]]&amp;"_"&amp;(RIGHT("0"&amp;テーブル1[[#This Row],[地区カテゴリ内順]],2))</f>
        <v>中部_AM_01</v>
      </c>
      <c r="E58" t="s">
        <v>190</v>
      </c>
      <c r="F58" t="str">
        <f>IF(LENB(ASC(テーブル1[[#This Row],[局名]]))&gt;=11,SUBSTITUTE(ASC(テーブル1[[#This Row],[局名]]),"放送",""),ASC(テーブル1[[#This Row],[局名]]))</f>
        <v>新潟放送</v>
      </c>
      <c r="G58" t="s">
        <v>347</v>
      </c>
      <c r="H58" t="s">
        <v>277</v>
      </c>
      <c r="I58" t="s">
        <v>244</v>
      </c>
      <c r="J58" t="s">
        <v>244</v>
      </c>
      <c r="K58" t="s">
        <v>277</v>
      </c>
      <c r="L58" t="s">
        <v>277</v>
      </c>
      <c r="M58" t="s">
        <v>244</v>
      </c>
      <c r="N58" t="s">
        <v>244</v>
      </c>
      <c r="O58">
        <f ca="1">OFFSET('局選択（枠あり）'!$E$3,MATCH(テーブル1[[#This Row],[地区]]&amp;"_"&amp;テーブル1[[#This Row],[カテゴリ]],'局選択（枠あり）'!$B$4:$B$65,0),2*(テーブル1[[#This Row],[地区カテゴリ内順]]-1))*1</f>
        <v>0</v>
      </c>
      <c r="P58">
        <f>'局選択（枠あり）'!$O$2*LEN(テーブル1[[#This Row],[AM]])</f>
        <v>0</v>
      </c>
      <c r="Q58">
        <f>'局選択（枠あり）'!$Q$2*LEN(テーブル1[[#This Row],[FM]])</f>
        <v>0</v>
      </c>
      <c r="R58">
        <f>'局選択（枠あり）'!$S$2*1</f>
        <v>0</v>
      </c>
      <c r="S58">
        <f>'局選択（枠あり）'!$G$2*LEN(テーブル1[[#This Row],[JRN]])</f>
        <v>0</v>
      </c>
      <c r="T58">
        <f>'局選択（枠あり）'!$I$2*LEN(テーブル1[[#This Row],[NRN]])</f>
        <v>0</v>
      </c>
      <c r="U58">
        <f>'局選択（枠あり）'!$K$2*LEN(テーブル1[[#This Row],[JFN]])</f>
        <v>0</v>
      </c>
      <c r="V58">
        <f>'局選択（枠あり）'!$M$2*LEN(テーブル1[[#This Row],[JFL]])</f>
        <v>0</v>
      </c>
      <c r="W58">
        <f ca="1">SUM(テーブル1[[#This Row],[局選択枠あり]:[JFL枠あり]])</f>
        <v>0</v>
      </c>
      <c r="X58" t="str">
        <f ca="1">IF(ROW()&gt;2,X57,"")&amp;IF(SUM(テーブル1[[#This Row],[局選択枠あり]:[JFL枠あり]])&gt;0,$F58&amp;"/","")</f>
        <v/>
      </c>
      <c r="Y58">
        <f ca="1">OFFSET('局選択（枠なし）'!$E$3,MATCH(テーブル1[[#This Row],[地区]]&amp;"_"&amp;テーブル1[[#This Row],[カテゴリ]],'局選択（枠なし）'!$B$4:$B$65,0),2*(テーブル1[[#This Row],[地区カテゴリ内順]]-1))*1</f>
        <v>0</v>
      </c>
      <c r="Z58">
        <f>'局選択（枠なし）'!$O$2*LEN(テーブル1[[#This Row],[AM]])</f>
        <v>0</v>
      </c>
      <c r="AA58">
        <f>'局選択（枠なし）'!$Q$2*LEN(テーブル1[[#This Row],[FM]])</f>
        <v>0</v>
      </c>
      <c r="AB58">
        <f>'局選択（枠なし）'!$S$2*1</f>
        <v>0</v>
      </c>
      <c r="AC58">
        <f>'局選択（枠なし）'!$G$2*LEN(テーブル1[[#This Row],[JRN]])</f>
        <v>0</v>
      </c>
      <c r="AD58">
        <f>'局選択（枠なし）'!$I$2*LEN(テーブル1[[#This Row],[NRN]])</f>
        <v>0</v>
      </c>
      <c r="AE58">
        <f>'局選択（枠なし）'!$K$2*LEN(テーブル1[[#This Row],[JFN]])</f>
        <v>0</v>
      </c>
      <c r="AF58">
        <f>'局選択（枠なし）'!$M$2*LEN(テーブル1[[#This Row],[JFL]])</f>
        <v>0</v>
      </c>
      <c r="AG58">
        <f ca="1">SUM(テーブル1[[#This Row],[局選択枠なし]:[JFL枠なし]])</f>
        <v>0</v>
      </c>
      <c r="AH58" t="str">
        <f ca="1">IF(ROW()&gt;2,AH57,"")&amp;IF(SUM(テーブル1[[#This Row],[局選択枠なし]:[JFL枠なし]])&gt;0,$F58&amp;"/","")</f>
        <v/>
      </c>
    </row>
    <row r="59" spans="1:34" ht="18" customHeight="1">
      <c r="A59" t="s">
        <v>266</v>
      </c>
      <c r="B59" t="s">
        <v>237</v>
      </c>
      <c r="C59">
        <v>2</v>
      </c>
      <c r="D59" t="str">
        <f>テーブル1[[#This Row],[地区]]&amp;"_"&amp;テーブル1[[#This Row],[カテゴリ]]&amp;"_"&amp;(RIGHT("0"&amp;テーブル1[[#This Row],[地区カテゴリ内順]],2))</f>
        <v>中部_AM_02</v>
      </c>
      <c r="E59" t="s">
        <v>191</v>
      </c>
      <c r="F59" t="str">
        <f>IF(LENB(ASC(テーブル1[[#This Row],[局名]]))&gt;=11,SUBSTITUTE(ASC(テーブル1[[#This Row],[局名]]),"放送",""),ASC(テーブル1[[#This Row],[局名]]))</f>
        <v>信越放送</v>
      </c>
      <c r="G59" t="s">
        <v>348</v>
      </c>
      <c r="H59" t="s">
        <v>277</v>
      </c>
      <c r="I59" t="s">
        <v>244</v>
      </c>
      <c r="J59" t="s">
        <v>244</v>
      </c>
      <c r="K59" t="s">
        <v>277</v>
      </c>
      <c r="L59" t="s">
        <v>277</v>
      </c>
      <c r="M59" t="s">
        <v>244</v>
      </c>
      <c r="N59" t="s">
        <v>244</v>
      </c>
      <c r="O59">
        <f ca="1">OFFSET('局選択（枠あり）'!$E$3,MATCH(テーブル1[[#This Row],[地区]]&amp;"_"&amp;テーブル1[[#This Row],[カテゴリ]],'局選択（枠あり）'!$B$4:$B$65,0),2*(テーブル1[[#This Row],[地区カテゴリ内順]]-1))*1</f>
        <v>0</v>
      </c>
      <c r="P59">
        <f>'局選択（枠あり）'!$O$2*LEN(テーブル1[[#This Row],[AM]])</f>
        <v>0</v>
      </c>
      <c r="Q59">
        <f>'局選択（枠あり）'!$Q$2*LEN(テーブル1[[#This Row],[FM]])</f>
        <v>0</v>
      </c>
      <c r="R59">
        <f>'局選択（枠あり）'!$S$2*1</f>
        <v>0</v>
      </c>
      <c r="S59">
        <f>'局選択（枠あり）'!$G$2*LEN(テーブル1[[#This Row],[JRN]])</f>
        <v>0</v>
      </c>
      <c r="T59">
        <f>'局選択（枠あり）'!$I$2*LEN(テーブル1[[#This Row],[NRN]])</f>
        <v>0</v>
      </c>
      <c r="U59">
        <f>'局選択（枠あり）'!$K$2*LEN(テーブル1[[#This Row],[JFN]])</f>
        <v>0</v>
      </c>
      <c r="V59">
        <f>'局選択（枠あり）'!$M$2*LEN(テーブル1[[#This Row],[JFL]])</f>
        <v>0</v>
      </c>
      <c r="W59">
        <f ca="1">SUM(テーブル1[[#This Row],[局選択枠あり]:[JFL枠あり]])</f>
        <v>0</v>
      </c>
      <c r="X59" t="str">
        <f ca="1">IF(ROW()&gt;2,X58,"")&amp;IF(SUM(テーブル1[[#This Row],[局選択枠あり]:[JFL枠あり]])&gt;0,$F59&amp;"/","")</f>
        <v/>
      </c>
      <c r="Y59">
        <f ca="1">OFFSET('局選択（枠なし）'!$E$3,MATCH(テーブル1[[#This Row],[地区]]&amp;"_"&amp;テーブル1[[#This Row],[カテゴリ]],'局選択（枠なし）'!$B$4:$B$65,0),2*(テーブル1[[#This Row],[地区カテゴリ内順]]-1))*1</f>
        <v>0</v>
      </c>
      <c r="Z59">
        <f>'局選択（枠なし）'!$O$2*LEN(テーブル1[[#This Row],[AM]])</f>
        <v>0</v>
      </c>
      <c r="AA59">
        <f>'局選択（枠なし）'!$Q$2*LEN(テーブル1[[#This Row],[FM]])</f>
        <v>0</v>
      </c>
      <c r="AB59">
        <f>'局選択（枠なし）'!$S$2*1</f>
        <v>0</v>
      </c>
      <c r="AC59">
        <f>'局選択（枠なし）'!$G$2*LEN(テーブル1[[#This Row],[JRN]])</f>
        <v>0</v>
      </c>
      <c r="AD59">
        <f>'局選択（枠なし）'!$I$2*LEN(テーブル1[[#This Row],[NRN]])</f>
        <v>0</v>
      </c>
      <c r="AE59">
        <f>'局選択（枠なし）'!$K$2*LEN(テーブル1[[#This Row],[JFN]])</f>
        <v>0</v>
      </c>
      <c r="AF59">
        <f>'局選択（枠なし）'!$M$2*LEN(テーブル1[[#This Row],[JFL]])</f>
        <v>0</v>
      </c>
      <c r="AG59">
        <f ca="1">SUM(テーブル1[[#This Row],[局選択枠なし]:[JFL枠なし]])</f>
        <v>0</v>
      </c>
      <c r="AH59" t="str">
        <f ca="1">IF(ROW()&gt;2,AH58,"")&amp;IF(SUM(テーブル1[[#This Row],[局選択枠なし]:[JFL枠なし]])&gt;0,$F59&amp;"/","")</f>
        <v/>
      </c>
    </row>
    <row r="60" spans="1:34" ht="18" customHeight="1">
      <c r="A60" t="s">
        <v>266</v>
      </c>
      <c r="B60" t="s">
        <v>237</v>
      </c>
      <c r="C60">
        <v>3</v>
      </c>
      <c r="D60" t="str">
        <f>テーブル1[[#This Row],[地区]]&amp;"_"&amp;テーブル1[[#This Row],[カテゴリ]]&amp;"_"&amp;(RIGHT("0"&amp;テーブル1[[#This Row],[地区カテゴリ内順]],2))</f>
        <v>中部_AM_03</v>
      </c>
      <c r="E60" t="s">
        <v>192</v>
      </c>
      <c r="F60" t="str">
        <f>IF(LENB(ASC(テーブル1[[#This Row],[局名]]))&gt;=11,SUBSTITUTE(ASC(テーブル1[[#This Row],[局名]]),"放送",""),ASC(テーブル1[[#This Row],[局名]]))</f>
        <v>山梨放送</v>
      </c>
      <c r="G60" t="s">
        <v>349</v>
      </c>
      <c r="H60" t="s">
        <v>277</v>
      </c>
      <c r="I60" t="s">
        <v>244</v>
      </c>
      <c r="J60" t="s">
        <v>244</v>
      </c>
      <c r="K60" t="s">
        <v>277</v>
      </c>
      <c r="L60" t="s">
        <v>277</v>
      </c>
      <c r="M60" t="s">
        <v>244</v>
      </c>
      <c r="N60" t="s">
        <v>244</v>
      </c>
      <c r="O60">
        <f ca="1">OFFSET('局選択（枠あり）'!$E$3,MATCH(テーブル1[[#This Row],[地区]]&amp;"_"&amp;テーブル1[[#This Row],[カテゴリ]],'局選択（枠あり）'!$B$4:$B$65,0),2*(テーブル1[[#This Row],[地区カテゴリ内順]]-1))*1</f>
        <v>0</v>
      </c>
      <c r="P60">
        <f>'局選択（枠あり）'!$O$2*LEN(テーブル1[[#This Row],[AM]])</f>
        <v>0</v>
      </c>
      <c r="Q60">
        <f>'局選択（枠あり）'!$Q$2*LEN(テーブル1[[#This Row],[FM]])</f>
        <v>0</v>
      </c>
      <c r="R60">
        <f>'局選択（枠あり）'!$S$2*1</f>
        <v>0</v>
      </c>
      <c r="S60">
        <f>'局選択（枠あり）'!$G$2*LEN(テーブル1[[#This Row],[JRN]])</f>
        <v>0</v>
      </c>
      <c r="T60">
        <f>'局選択（枠あり）'!$I$2*LEN(テーブル1[[#This Row],[NRN]])</f>
        <v>0</v>
      </c>
      <c r="U60">
        <f>'局選択（枠あり）'!$K$2*LEN(テーブル1[[#This Row],[JFN]])</f>
        <v>0</v>
      </c>
      <c r="V60">
        <f>'局選択（枠あり）'!$M$2*LEN(テーブル1[[#This Row],[JFL]])</f>
        <v>0</v>
      </c>
      <c r="W60">
        <f ca="1">SUM(テーブル1[[#This Row],[局選択枠あり]:[JFL枠あり]])</f>
        <v>0</v>
      </c>
      <c r="X60" t="str">
        <f ca="1">IF(ROW()&gt;2,X59,"")&amp;IF(SUM(テーブル1[[#This Row],[局選択枠あり]:[JFL枠あり]])&gt;0,$F60&amp;"/","")</f>
        <v/>
      </c>
      <c r="Y60">
        <f ca="1">OFFSET('局選択（枠なし）'!$E$3,MATCH(テーブル1[[#This Row],[地区]]&amp;"_"&amp;テーブル1[[#This Row],[カテゴリ]],'局選択（枠なし）'!$B$4:$B$65,0),2*(テーブル1[[#This Row],[地区カテゴリ内順]]-1))*1</f>
        <v>0</v>
      </c>
      <c r="Z60">
        <f>'局選択（枠なし）'!$O$2*LEN(テーブル1[[#This Row],[AM]])</f>
        <v>0</v>
      </c>
      <c r="AA60">
        <f>'局選択（枠なし）'!$Q$2*LEN(テーブル1[[#This Row],[FM]])</f>
        <v>0</v>
      </c>
      <c r="AB60">
        <f>'局選択（枠なし）'!$S$2*1</f>
        <v>0</v>
      </c>
      <c r="AC60">
        <f>'局選択（枠なし）'!$G$2*LEN(テーブル1[[#This Row],[JRN]])</f>
        <v>0</v>
      </c>
      <c r="AD60">
        <f>'局選択（枠なし）'!$I$2*LEN(テーブル1[[#This Row],[NRN]])</f>
        <v>0</v>
      </c>
      <c r="AE60">
        <f>'局選択（枠なし）'!$K$2*LEN(テーブル1[[#This Row],[JFN]])</f>
        <v>0</v>
      </c>
      <c r="AF60">
        <f>'局選択（枠なし）'!$M$2*LEN(テーブル1[[#This Row],[JFL]])</f>
        <v>0</v>
      </c>
      <c r="AG60">
        <f ca="1">SUM(テーブル1[[#This Row],[局選択枠なし]:[JFL枠なし]])</f>
        <v>0</v>
      </c>
      <c r="AH60" t="str">
        <f ca="1">IF(ROW()&gt;2,AH59,"")&amp;IF(SUM(テーブル1[[#This Row],[局選択枠なし]:[JFL枠なし]])&gt;0,$F60&amp;"/","")</f>
        <v/>
      </c>
    </row>
    <row r="61" spans="1:34" ht="18" customHeight="1">
      <c r="A61" t="s">
        <v>266</v>
      </c>
      <c r="B61" t="s">
        <v>237</v>
      </c>
      <c r="C61">
        <v>4</v>
      </c>
      <c r="D61" t="str">
        <f>テーブル1[[#This Row],[地区]]&amp;"_"&amp;テーブル1[[#This Row],[カテゴリ]]&amp;"_"&amp;(RIGHT("0"&amp;テーブル1[[#This Row],[地区カテゴリ内順]],2))</f>
        <v>中部_AM_04</v>
      </c>
      <c r="E61" t="s">
        <v>193</v>
      </c>
      <c r="F61" t="str">
        <f>IF(LENB(ASC(テーブル1[[#This Row],[局名]]))&gt;=11,SUBSTITUTE(ASC(テーブル1[[#This Row],[局名]]),"放送",""),ASC(テーブル1[[#This Row],[局名]]))</f>
        <v>静岡放送</v>
      </c>
      <c r="G61" t="s">
        <v>350</v>
      </c>
      <c r="H61" t="s">
        <v>277</v>
      </c>
      <c r="I61" t="s">
        <v>244</v>
      </c>
      <c r="J61" t="s">
        <v>244</v>
      </c>
      <c r="K61" t="s">
        <v>277</v>
      </c>
      <c r="L61" t="s">
        <v>277</v>
      </c>
      <c r="M61" t="s">
        <v>244</v>
      </c>
      <c r="N61" t="s">
        <v>244</v>
      </c>
      <c r="O61">
        <f ca="1">OFFSET('局選択（枠あり）'!$E$3,MATCH(テーブル1[[#This Row],[地区]]&amp;"_"&amp;テーブル1[[#This Row],[カテゴリ]],'局選択（枠あり）'!$B$4:$B$65,0),2*(テーブル1[[#This Row],[地区カテゴリ内順]]-1))*1</f>
        <v>0</v>
      </c>
      <c r="P61">
        <f>'局選択（枠あり）'!$O$2*LEN(テーブル1[[#This Row],[AM]])</f>
        <v>0</v>
      </c>
      <c r="Q61">
        <f>'局選択（枠あり）'!$Q$2*LEN(テーブル1[[#This Row],[FM]])</f>
        <v>0</v>
      </c>
      <c r="R61">
        <f>'局選択（枠あり）'!$S$2*1</f>
        <v>0</v>
      </c>
      <c r="S61">
        <f>'局選択（枠あり）'!$G$2*LEN(テーブル1[[#This Row],[JRN]])</f>
        <v>0</v>
      </c>
      <c r="T61">
        <f>'局選択（枠あり）'!$I$2*LEN(テーブル1[[#This Row],[NRN]])</f>
        <v>0</v>
      </c>
      <c r="U61">
        <f>'局選択（枠あり）'!$K$2*LEN(テーブル1[[#This Row],[JFN]])</f>
        <v>0</v>
      </c>
      <c r="V61">
        <f>'局選択（枠あり）'!$M$2*LEN(テーブル1[[#This Row],[JFL]])</f>
        <v>0</v>
      </c>
      <c r="W61">
        <f ca="1">SUM(テーブル1[[#This Row],[局選択枠あり]:[JFL枠あり]])</f>
        <v>0</v>
      </c>
      <c r="X61" t="str">
        <f ca="1">IF(ROW()&gt;2,X60,"")&amp;IF(SUM(テーブル1[[#This Row],[局選択枠あり]:[JFL枠あり]])&gt;0,$F61&amp;"/","")</f>
        <v/>
      </c>
      <c r="Y61">
        <f ca="1">OFFSET('局選択（枠なし）'!$E$3,MATCH(テーブル1[[#This Row],[地区]]&amp;"_"&amp;テーブル1[[#This Row],[カテゴリ]],'局選択（枠なし）'!$B$4:$B$65,0),2*(テーブル1[[#This Row],[地区カテゴリ内順]]-1))*1</f>
        <v>0</v>
      </c>
      <c r="Z61">
        <f>'局選択（枠なし）'!$O$2*LEN(テーブル1[[#This Row],[AM]])</f>
        <v>0</v>
      </c>
      <c r="AA61">
        <f>'局選択（枠なし）'!$Q$2*LEN(テーブル1[[#This Row],[FM]])</f>
        <v>0</v>
      </c>
      <c r="AB61">
        <f>'局選択（枠なし）'!$S$2*1</f>
        <v>0</v>
      </c>
      <c r="AC61">
        <f>'局選択（枠なし）'!$G$2*LEN(テーブル1[[#This Row],[JRN]])</f>
        <v>0</v>
      </c>
      <c r="AD61">
        <f>'局選択（枠なし）'!$I$2*LEN(テーブル1[[#This Row],[NRN]])</f>
        <v>0</v>
      </c>
      <c r="AE61">
        <f>'局選択（枠なし）'!$K$2*LEN(テーブル1[[#This Row],[JFN]])</f>
        <v>0</v>
      </c>
      <c r="AF61">
        <f>'局選択（枠なし）'!$M$2*LEN(テーブル1[[#This Row],[JFL]])</f>
        <v>0</v>
      </c>
      <c r="AG61">
        <f ca="1">SUM(テーブル1[[#This Row],[局選択枠なし]:[JFL枠なし]])</f>
        <v>0</v>
      </c>
      <c r="AH61" t="str">
        <f ca="1">IF(ROW()&gt;2,AH60,"")&amp;IF(SUM(テーブル1[[#This Row],[局選択枠なし]:[JFL枠なし]])&gt;0,$F61&amp;"/","")</f>
        <v/>
      </c>
    </row>
    <row r="62" spans="1:34" ht="18" customHeight="1">
      <c r="A62" t="s">
        <v>266</v>
      </c>
      <c r="B62" t="s">
        <v>237</v>
      </c>
      <c r="C62">
        <v>5</v>
      </c>
      <c r="D62" t="str">
        <f>テーブル1[[#This Row],[地区]]&amp;"_"&amp;テーブル1[[#This Row],[カテゴリ]]&amp;"_"&amp;(RIGHT("0"&amp;テーブル1[[#This Row],[地区カテゴリ内順]],2))</f>
        <v>中部_AM_05</v>
      </c>
      <c r="E62" t="s">
        <v>194</v>
      </c>
      <c r="F62" t="str">
        <f>IF(LENB(ASC(テーブル1[[#This Row],[局名]]))&gt;=11,SUBSTITUTE(ASC(テーブル1[[#This Row],[局名]]),"放送",""),ASC(テーブル1[[#This Row],[局名]]))</f>
        <v>北日本放送</v>
      </c>
      <c r="G62" t="s">
        <v>351</v>
      </c>
      <c r="H62" t="s">
        <v>277</v>
      </c>
      <c r="I62" t="s">
        <v>244</v>
      </c>
      <c r="J62" t="s">
        <v>244</v>
      </c>
      <c r="K62" t="s">
        <v>277</v>
      </c>
      <c r="L62" t="s">
        <v>277</v>
      </c>
      <c r="M62" t="s">
        <v>244</v>
      </c>
      <c r="N62" t="s">
        <v>244</v>
      </c>
      <c r="O62">
        <f ca="1">OFFSET('局選択（枠あり）'!$E$3,MATCH(テーブル1[[#This Row],[地区]]&amp;"_"&amp;テーブル1[[#This Row],[カテゴリ]],'局選択（枠あり）'!$B$4:$B$65,0),2*(テーブル1[[#This Row],[地区カテゴリ内順]]-1))*1</f>
        <v>0</v>
      </c>
      <c r="P62">
        <f>'局選択（枠あり）'!$O$2*LEN(テーブル1[[#This Row],[AM]])</f>
        <v>0</v>
      </c>
      <c r="Q62">
        <f>'局選択（枠あり）'!$Q$2*LEN(テーブル1[[#This Row],[FM]])</f>
        <v>0</v>
      </c>
      <c r="R62">
        <f>'局選択（枠あり）'!$S$2*1</f>
        <v>0</v>
      </c>
      <c r="S62">
        <f>'局選択（枠あり）'!$G$2*LEN(テーブル1[[#This Row],[JRN]])</f>
        <v>0</v>
      </c>
      <c r="T62">
        <f>'局選択（枠あり）'!$I$2*LEN(テーブル1[[#This Row],[NRN]])</f>
        <v>0</v>
      </c>
      <c r="U62">
        <f>'局選択（枠あり）'!$K$2*LEN(テーブル1[[#This Row],[JFN]])</f>
        <v>0</v>
      </c>
      <c r="V62">
        <f>'局選択（枠あり）'!$M$2*LEN(テーブル1[[#This Row],[JFL]])</f>
        <v>0</v>
      </c>
      <c r="W62">
        <f ca="1">SUM(テーブル1[[#This Row],[局選択枠あり]:[JFL枠あり]])</f>
        <v>0</v>
      </c>
      <c r="X62" t="str">
        <f ca="1">IF(ROW()&gt;2,X61,"")&amp;IF(SUM(テーブル1[[#This Row],[局選択枠あり]:[JFL枠あり]])&gt;0,$F62&amp;"/","")</f>
        <v/>
      </c>
      <c r="Y62">
        <f ca="1">OFFSET('局選択（枠なし）'!$E$3,MATCH(テーブル1[[#This Row],[地区]]&amp;"_"&amp;テーブル1[[#This Row],[カテゴリ]],'局選択（枠なし）'!$B$4:$B$65,0),2*(テーブル1[[#This Row],[地区カテゴリ内順]]-1))*1</f>
        <v>0</v>
      </c>
      <c r="Z62">
        <f>'局選択（枠なし）'!$O$2*LEN(テーブル1[[#This Row],[AM]])</f>
        <v>0</v>
      </c>
      <c r="AA62">
        <f>'局選択（枠なし）'!$Q$2*LEN(テーブル1[[#This Row],[FM]])</f>
        <v>0</v>
      </c>
      <c r="AB62">
        <f>'局選択（枠なし）'!$S$2*1</f>
        <v>0</v>
      </c>
      <c r="AC62">
        <f>'局選択（枠なし）'!$G$2*LEN(テーブル1[[#This Row],[JRN]])</f>
        <v>0</v>
      </c>
      <c r="AD62">
        <f>'局選択（枠なし）'!$I$2*LEN(テーブル1[[#This Row],[NRN]])</f>
        <v>0</v>
      </c>
      <c r="AE62">
        <f>'局選択（枠なし）'!$K$2*LEN(テーブル1[[#This Row],[JFN]])</f>
        <v>0</v>
      </c>
      <c r="AF62">
        <f>'局選択（枠なし）'!$M$2*LEN(テーブル1[[#This Row],[JFL]])</f>
        <v>0</v>
      </c>
      <c r="AG62">
        <f ca="1">SUM(テーブル1[[#This Row],[局選択枠なし]:[JFL枠なし]])</f>
        <v>0</v>
      </c>
      <c r="AH62" t="str">
        <f ca="1">IF(ROW()&gt;2,AH61,"")&amp;IF(SUM(テーブル1[[#This Row],[局選択枠なし]:[JFL枠なし]])&gt;0,$F62&amp;"/","")</f>
        <v/>
      </c>
    </row>
    <row r="63" spans="1:34" ht="18" customHeight="1">
      <c r="A63" t="s">
        <v>266</v>
      </c>
      <c r="B63" t="s">
        <v>237</v>
      </c>
      <c r="C63">
        <v>6</v>
      </c>
      <c r="D63" t="str">
        <f>テーブル1[[#This Row],[地区]]&amp;"_"&amp;テーブル1[[#This Row],[カテゴリ]]&amp;"_"&amp;(RIGHT("0"&amp;テーブル1[[#This Row],[地区カテゴリ内順]],2))</f>
        <v>中部_AM_06</v>
      </c>
      <c r="E63" t="s">
        <v>195</v>
      </c>
      <c r="F63" t="str">
        <f>IF(LENB(ASC(テーブル1[[#This Row],[局名]]))&gt;=11,SUBSTITUTE(ASC(テーブル1[[#This Row],[局名]]),"放送",""),ASC(テーブル1[[#This Row],[局名]]))</f>
        <v>北陸放送</v>
      </c>
      <c r="G63" t="s">
        <v>352</v>
      </c>
      <c r="H63" t="s">
        <v>277</v>
      </c>
      <c r="I63" t="s">
        <v>244</v>
      </c>
      <c r="J63" t="s">
        <v>244</v>
      </c>
      <c r="K63" t="s">
        <v>277</v>
      </c>
      <c r="L63" t="s">
        <v>277</v>
      </c>
      <c r="M63" t="s">
        <v>244</v>
      </c>
      <c r="N63" t="s">
        <v>244</v>
      </c>
      <c r="O63">
        <f ca="1">OFFSET('局選択（枠あり）'!$E$3,MATCH(テーブル1[[#This Row],[地区]]&amp;"_"&amp;テーブル1[[#This Row],[カテゴリ]],'局選択（枠あり）'!$B$4:$B$65,0),2*(テーブル1[[#This Row],[地区カテゴリ内順]]-1))*1</f>
        <v>0</v>
      </c>
      <c r="P63">
        <f>'局選択（枠あり）'!$O$2*LEN(テーブル1[[#This Row],[AM]])</f>
        <v>0</v>
      </c>
      <c r="Q63">
        <f>'局選択（枠あり）'!$Q$2*LEN(テーブル1[[#This Row],[FM]])</f>
        <v>0</v>
      </c>
      <c r="R63">
        <f>'局選択（枠あり）'!$S$2*1</f>
        <v>0</v>
      </c>
      <c r="S63">
        <f>'局選択（枠あり）'!$G$2*LEN(テーブル1[[#This Row],[JRN]])</f>
        <v>0</v>
      </c>
      <c r="T63">
        <f>'局選択（枠あり）'!$I$2*LEN(テーブル1[[#This Row],[NRN]])</f>
        <v>0</v>
      </c>
      <c r="U63">
        <f>'局選択（枠あり）'!$K$2*LEN(テーブル1[[#This Row],[JFN]])</f>
        <v>0</v>
      </c>
      <c r="V63">
        <f>'局選択（枠あり）'!$M$2*LEN(テーブル1[[#This Row],[JFL]])</f>
        <v>0</v>
      </c>
      <c r="W63">
        <f ca="1">SUM(テーブル1[[#This Row],[局選択枠あり]:[JFL枠あり]])</f>
        <v>0</v>
      </c>
      <c r="X63" t="str">
        <f ca="1">IF(ROW()&gt;2,X62,"")&amp;IF(SUM(テーブル1[[#This Row],[局選択枠あり]:[JFL枠あり]])&gt;0,$F63&amp;"/","")</f>
        <v/>
      </c>
      <c r="Y63">
        <f ca="1">OFFSET('局選択（枠なし）'!$E$3,MATCH(テーブル1[[#This Row],[地区]]&amp;"_"&amp;テーブル1[[#This Row],[カテゴリ]],'局選択（枠なし）'!$B$4:$B$65,0),2*(テーブル1[[#This Row],[地区カテゴリ内順]]-1))*1</f>
        <v>0</v>
      </c>
      <c r="Z63">
        <f>'局選択（枠なし）'!$O$2*LEN(テーブル1[[#This Row],[AM]])</f>
        <v>0</v>
      </c>
      <c r="AA63">
        <f>'局選択（枠なし）'!$Q$2*LEN(テーブル1[[#This Row],[FM]])</f>
        <v>0</v>
      </c>
      <c r="AB63">
        <f>'局選択（枠なし）'!$S$2*1</f>
        <v>0</v>
      </c>
      <c r="AC63">
        <f>'局選択（枠なし）'!$G$2*LEN(テーブル1[[#This Row],[JRN]])</f>
        <v>0</v>
      </c>
      <c r="AD63">
        <f>'局選択（枠なし）'!$I$2*LEN(テーブル1[[#This Row],[NRN]])</f>
        <v>0</v>
      </c>
      <c r="AE63">
        <f>'局選択（枠なし）'!$K$2*LEN(テーブル1[[#This Row],[JFN]])</f>
        <v>0</v>
      </c>
      <c r="AF63">
        <f>'局選択（枠なし）'!$M$2*LEN(テーブル1[[#This Row],[JFL]])</f>
        <v>0</v>
      </c>
      <c r="AG63">
        <f ca="1">SUM(テーブル1[[#This Row],[局選択枠なし]:[JFL枠なし]])</f>
        <v>0</v>
      </c>
      <c r="AH63" t="str">
        <f ca="1">IF(ROW()&gt;2,AH62,"")&amp;IF(SUM(テーブル1[[#This Row],[局選択枠なし]:[JFL枠なし]])&gt;0,$F63&amp;"/","")</f>
        <v/>
      </c>
    </row>
    <row r="64" spans="1:34" ht="18" customHeight="1">
      <c r="A64" t="s">
        <v>266</v>
      </c>
      <c r="B64" t="s">
        <v>237</v>
      </c>
      <c r="C64">
        <v>7</v>
      </c>
      <c r="D64" t="str">
        <f>テーブル1[[#This Row],[地区]]&amp;"_"&amp;テーブル1[[#This Row],[カテゴリ]]&amp;"_"&amp;(RIGHT("0"&amp;テーブル1[[#This Row],[地区カテゴリ内順]],2))</f>
        <v>中部_AM_07</v>
      </c>
      <c r="E64" t="s">
        <v>196</v>
      </c>
      <c r="F64" t="str">
        <f>IF(LENB(ASC(テーブル1[[#This Row],[局名]]))&gt;=11,SUBSTITUTE(ASC(テーブル1[[#This Row],[局名]]),"放送",""),ASC(テーブル1[[#This Row],[局名]]))</f>
        <v>福井放送</v>
      </c>
      <c r="G64" t="s">
        <v>353</v>
      </c>
      <c r="H64" t="s">
        <v>277</v>
      </c>
      <c r="I64" t="s">
        <v>244</v>
      </c>
      <c r="J64" t="s">
        <v>244</v>
      </c>
      <c r="K64" t="s">
        <v>277</v>
      </c>
      <c r="L64" t="s">
        <v>277</v>
      </c>
      <c r="M64" t="s">
        <v>244</v>
      </c>
      <c r="N64" t="s">
        <v>244</v>
      </c>
      <c r="O64">
        <f ca="1">OFFSET('局選択（枠あり）'!$E$3,MATCH(テーブル1[[#This Row],[地区]]&amp;"_"&amp;テーブル1[[#This Row],[カテゴリ]],'局選択（枠あり）'!$B$4:$B$65,0),2*(テーブル1[[#This Row],[地区カテゴリ内順]]-1))*1</f>
        <v>0</v>
      </c>
      <c r="P64">
        <f>'局選択（枠あり）'!$O$2*LEN(テーブル1[[#This Row],[AM]])</f>
        <v>0</v>
      </c>
      <c r="Q64">
        <f>'局選択（枠あり）'!$Q$2*LEN(テーブル1[[#This Row],[FM]])</f>
        <v>0</v>
      </c>
      <c r="R64">
        <f>'局選択（枠あり）'!$S$2*1</f>
        <v>0</v>
      </c>
      <c r="S64">
        <f>'局選択（枠あり）'!$G$2*LEN(テーブル1[[#This Row],[JRN]])</f>
        <v>0</v>
      </c>
      <c r="T64">
        <f>'局選択（枠あり）'!$I$2*LEN(テーブル1[[#This Row],[NRN]])</f>
        <v>0</v>
      </c>
      <c r="U64">
        <f>'局選択（枠あり）'!$K$2*LEN(テーブル1[[#This Row],[JFN]])</f>
        <v>0</v>
      </c>
      <c r="V64">
        <f>'局選択（枠あり）'!$M$2*LEN(テーブル1[[#This Row],[JFL]])</f>
        <v>0</v>
      </c>
      <c r="W64">
        <f ca="1">SUM(テーブル1[[#This Row],[局選択枠あり]:[JFL枠あり]])</f>
        <v>0</v>
      </c>
      <c r="X64" t="str">
        <f ca="1">IF(ROW()&gt;2,X63,"")&amp;IF(SUM(テーブル1[[#This Row],[局選択枠あり]:[JFL枠あり]])&gt;0,$F64&amp;"/","")</f>
        <v/>
      </c>
      <c r="Y64">
        <f ca="1">OFFSET('局選択（枠なし）'!$E$3,MATCH(テーブル1[[#This Row],[地区]]&amp;"_"&amp;テーブル1[[#This Row],[カテゴリ]],'局選択（枠なし）'!$B$4:$B$65,0),2*(テーブル1[[#This Row],[地区カテゴリ内順]]-1))*1</f>
        <v>0</v>
      </c>
      <c r="Z64">
        <f>'局選択（枠なし）'!$O$2*LEN(テーブル1[[#This Row],[AM]])</f>
        <v>0</v>
      </c>
      <c r="AA64">
        <f>'局選択（枠なし）'!$Q$2*LEN(テーブル1[[#This Row],[FM]])</f>
        <v>0</v>
      </c>
      <c r="AB64">
        <f>'局選択（枠なし）'!$S$2*1</f>
        <v>0</v>
      </c>
      <c r="AC64">
        <f>'局選択（枠なし）'!$G$2*LEN(テーブル1[[#This Row],[JRN]])</f>
        <v>0</v>
      </c>
      <c r="AD64">
        <f>'局選択（枠なし）'!$I$2*LEN(テーブル1[[#This Row],[NRN]])</f>
        <v>0</v>
      </c>
      <c r="AE64">
        <f>'局選択（枠なし）'!$K$2*LEN(テーブル1[[#This Row],[JFN]])</f>
        <v>0</v>
      </c>
      <c r="AF64">
        <f>'局選択（枠なし）'!$M$2*LEN(テーブル1[[#This Row],[JFL]])</f>
        <v>0</v>
      </c>
      <c r="AG64">
        <f ca="1">SUM(テーブル1[[#This Row],[局選択枠なし]:[JFL枠なし]])</f>
        <v>0</v>
      </c>
      <c r="AH64" t="str">
        <f ca="1">IF(ROW()&gt;2,AH63,"")&amp;IF(SUM(テーブル1[[#This Row],[局選択枠なし]:[JFL枠なし]])&gt;0,$F64&amp;"/","")</f>
        <v/>
      </c>
    </row>
    <row r="65" spans="1:34" ht="18" customHeight="1">
      <c r="A65" t="s">
        <v>266</v>
      </c>
      <c r="B65" t="s">
        <v>238</v>
      </c>
      <c r="C65">
        <v>1</v>
      </c>
      <c r="D65" t="str">
        <f>テーブル1[[#This Row],[地区]]&amp;"_"&amp;テーブル1[[#This Row],[カテゴリ]]&amp;"_"&amp;(RIGHT("0"&amp;テーブル1[[#This Row],[地区カテゴリ内順]],2))</f>
        <v>中部_FM_01</v>
      </c>
      <c r="E65" t="s">
        <v>197</v>
      </c>
      <c r="F65" t="str">
        <f>IF(LENB(ASC(テーブル1[[#This Row],[局名]]))&gt;=11,SUBSTITUTE(ASC(テーブル1[[#This Row],[局名]]),"放送",""),ASC(テーブル1[[#This Row],[局名]]))</f>
        <v>ｴﾌｴﾑﾗｼﾞｵ新潟</v>
      </c>
      <c r="G65" t="s">
        <v>354</v>
      </c>
      <c r="H65" t="s">
        <v>244</v>
      </c>
      <c r="I65" t="s">
        <v>277</v>
      </c>
      <c r="J65" t="s">
        <v>244</v>
      </c>
      <c r="K65" t="s">
        <v>244</v>
      </c>
      <c r="L65" t="s">
        <v>244</v>
      </c>
      <c r="M65" t="s">
        <v>277</v>
      </c>
      <c r="N65" t="s">
        <v>244</v>
      </c>
      <c r="O65">
        <f ca="1">OFFSET('局選択（枠あり）'!$E$3,MATCH(テーブル1[[#This Row],[地区]]&amp;"_"&amp;テーブル1[[#This Row],[カテゴリ]],'局選択（枠あり）'!$B$4:$B$65,0),2*(テーブル1[[#This Row],[地区カテゴリ内順]]-1))*1</f>
        <v>0</v>
      </c>
      <c r="P65">
        <f>'局選択（枠あり）'!$O$2*LEN(テーブル1[[#This Row],[AM]])</f>
        <v>0</v>
      </c>
      <c r="Q65">
        <f>'局選択（枠あり）'!$Q$2*LEN(テーブル1[[#This Row],[FM]])</f>
        <v>0</v>
      </c>
      <c r="R65">
        <f>'局選択（枠あり）'!$S$2*1</f>
        <v>0</v>
      </c>
      <c r="S65">
        <f>'局選択（枠あり）'!$G$2*LEN(テーブル1[[#This Row],[JRN]])</f>
        <v>0</v>
      </c>
      <c r="T65">
        <f>'局選択（枠あり）'!$I$2*LEN(テーブル1[[#This Row],[NRN]])</f>
        <v>0</v>
      </c>
      <c r="U65">
        <f>'局選択（枠あり）'!$K$2*LEN(テーブル1[[#This Row],[JFN]])</f>
        <v>0</v>
      </c>
      <c r="V65">
        <f>'局選択（枠あり）'!$M$2*LEN(テーブル1[[#This Row],[JFL]])</f>
        <v>0</v>
      </c>
      <c r="W65">
        <f ca="1">SUM(テーブル1[[#This Row],[局選択枠あり]:[JFL枠あり]])</f>
        <v>0</v>
      </c>
      <c r="X65" t="str">
        <f ca="1">IF(ROW()&gt;2,X64,"")&amp;IF(SUM(テーブル1[[#This Row],[局選択枠あり]:[JFL枠あり]])&gt;0,$F65&amp;"/","")</f>
        <v/>
      </c>
      <c r="Y65">
        <f ca="1">OFFSET('局選択（枠なし）'!$E$3,MATCH(テーブル1[[#This Row],[地区]]&amp;"_"&amp;テーブル1[[#This Row],[カテゴリ]],'局選択（枠なし）'!$B$4:$B$65,0),2*(テーブル1[[#This Row],[地区カテゴリ内順]]-1))*1</f>
        <v>0</v>
      </c>
      <c r="Z65">
        <f>'局選択（枠なし）'!$O$2*LEN(テーブル1[[#This Row],[AM]])</f>
        <v>0</v>
      </c>
      <c r="AA65">
        <f>'局選択（枠なし）'!$Q$2*LEN(テーブル1[[#This Row],[FM]])</f>
        <v>0</v>
      </c>
      <c r="AB65">
        <f>'局選択（枠なし）'!$S$2*1</f>
        <v>0</v>
      </c>
      <c r="AC65">
        <f>'局選択（枠なし）'!$G$2*LEN(テーブル1[[#This Row],[JRN]])</f>
        <v>0</v>
      </c>
      <c r="AD65">
        <f>'局選択（枠なし）'!$I$2*LEN(テーブル1[[#This Row],[NRN]])</f>
        <v>0</v>
      </c>
      <c r="AE65">
        <f>'局選択（枠なし）'!$K$2*LEN(テーブル1[[#This Row],[JFN]])</f>
        <v>0</v>
      </c>
      <c r="AF65">
        <f>'局選択（枠なし）'!$M$2*LEN(テーブル1[[#This Row],[JFL]])</f>
        <v>0</v>
      </c>
      <c r="AG65">
        <f ca="1">SUM(テーブル1[[#This Row],[局選択枠なし]:[JFL枠なし]])</f>
        <v>0</v>
      </c>
      <c r="AH65" t="str">
        <f ca="1">IF(ROW()&gt;2,AH64,"")&amp;IF(SUM(テーブル1[[#This Row],[局選択枠なし]:[JFL枠なし]])&gt;0,$F65&amp;"/","")</f>
        <v/>
      </c>
    </row>
    <row r="66" spans="1:34" ht="18" customHeight="1">
      <c r="A66" t="s">
        <v>266</v>
      </c>
      <c r="B66" t="s">
        <v>238</v>
      </c>
      <c r="C66">
        <v>2</v>
      </c>
      <c r="D66" t="str">
        <f>テーブル1[[#This Row],[地区]]&amp;"_"&amp;テーブル1[[#This Row],[カテゴリ]]&amp;"_"&amp;(RIGHT("0"&amp;テーブル1[[#This Row],[地区カテゴリ内順]],2))</f>
        <v>中部_FM_02</v>
      </c>
      <c r="E66" t="s">
        <v>198</v>
      </c>
      <c r="F66" t="str">
        <f>IF(LENB(ASC(テーブル1[[#This Row],[局名]]))&gt;=11,SUBSTITUTE(ASC(テーブル1[[#This Row],[局名]]),"放送",""),ASC(テーブル1[[#This Row],[局名]]))</f>
        <v>新潟県民ｴﾌｴﾑ</v>
      </c>
      <c r="G66" t="s">
        <v>355</v>
      </c>
      <c r="H66" t="s">
        <v>244</v>
      </c>
      <c r="I66" t="s">
        <v>277</v>
      </c>
      <c r="J66" t="s">
        <v>244</v>
      </c>
      <c r="K66" t="s">
        <v>244</v>
      </c>
      <c r="L66" t="s">
        <v>244</v>
      </c>
      <c r="M66" t="s">
        <v>244</v>
      </c>
      <c r="N66" t="s">
        <v>244</v>
      </c>
      <c r="O66">
        <f ca="1">OFFSET('局選択（枠あり）'!$E$3,MATCH(テーブル1[[#This Row],[地区]]&amp;"_"&amp;テーブル1[[#This Row],[カテゴリ]],'局選択（枠あり）'!$B$4:$B$65,0),2*(テーブル1[[#This Row],[地区カテゴリ内順]]-1))*1</f>
        <v>0</v>
      </c>
      <c r="P66">
        <f>'局選択（枠あり）'!$O$2*LEN(テーブル1[[#This Row],[AM]])</f>
        <v>0</v>
      </c>
      <c r="Q66">
        <f>'局選択（枠あり）'!$Q$2*LEN(テーブル1[[#This Row],[FM]])</f>
        <v>0</v>
      </c>
      <c r="R66">
        <f>'局選択（枠あり）'!$S$2*1</f>
        <v>0</v>
      </c>
      <c r="S66">
        <f>'局選択（枠あり）'!$G$2*LEN(テーブル1[[#This Row],[JRN]])</f>
        <v>0</v>
      </c>
      <c r="T66">
        <f>'局選択（枠あり）'!$I$2*LEN(テーブル1[[#This Row],[NRN]])</f>
        <v>0</v>
      </c>
      <c r="U66">
        <f>'局選択（枠あり）'!$K$2*LEN(テーブル1[[#This Row],[JFN]])</f>
        <v>0</v>
      </c>
      <c r="V66">
        <f>'局選択（枠あり）'!$M$2*LEN(テーブル1[[#This Row],[JFL]])</f>
        <v>0</v>
      </c>
      <c r="W66">
        <f ca="1">SUM(テーブル1[[#This Row],[局選択枠あり]:[JFL枠あり]])</f>
        <v>0</v>
      </c>
      <c r="X66" t="str">
        <f ca="1">IF(ROW()&gt;2,X65,"")&amp;IF(SUM(テーブル1[[#This Row],[局選択枠あり]:[JFL枠あり]])&gt;0,$F66&amp;"/","")</f>
        <v/>
      </c>
      <c r="Y66">
        <f ca="1">OFFSET('局選択（枠なし）'!$E$3,MATCH(テーブル1[[#This Row],[地区]]&amp;"_"&amp;テーブル1[[#This Row],[カテゴリ]],'局選択（枠なし）'!$B$4:$B$65,0),2*(テーブル1[[#This Row],[地区カテゴリ内順]]-1))*1</f>
        <v>0</v>
      </c>
      <c r="Z66">
        <f>'局選択（枠なし）'!$O$2*LEN(テーブル1[[#This Row],[AM]])</f>
        <v>0</v>
      </c>
      <c r="AA66">
        <f>'局選択（枠なし）'!$Q$2*LEN(テーブル1[[#This Row],[FM]])</f>
        <v>0</v>
      </c>
      <c r="AB66">
        <f>'局選択（枠なし）'!$S$2*1</f>
        <v>0</v>
      </c>
      <c r="AC66">
        <f>'局選択（枠なし）'!$G$2*LEN(テーブル1[[#This Row],[JRN]])</f>
        <v>0</v>
      </c>
      <c r="AD66">
        <f>'局選択（枠なし）'!$I$2*LEN(テーブル1[[#This Row],[NRN]])</f>
        <v>0</v>
      </c>
      <c r="AE66">
        <f>'局選択（枠なし）'!$K$2*LEN(テーブル1[[#This Row],[JFN]])</f>
        <v>0</v>
      </c>
      <c r="AF66">
        <f>'局選択（枠なし）'!$M$2*LEN(テーブル1[[#This Row],[JFL]])</f>
        <v>0</v>
      </c>
      <c r="AG66">
        <f ca="1">SUM(テーブル1[[#This Row],[局選択枠なし]:[JFL枠なし]])</f>
        <v>0</v>
      </c>
      <c r="AH66" t="str">
        <f ca="1">IF(ROW()&gt;2,AH65,"")&amp;IF(SUM(テーブル1[[#This Row],[局選択枠なし]:[JFL枠なし]])&gt;0,$F66&amp;"/","")</f>
        <v/>
      </c>
    </row>
    <row r="67" spans="1:34" ht="18" customHeight="1">
      <c r="A67" t="s">
        <v>266</v>
      </c>
      <c r="B67" t="s">
        <v>238</v>
      </c>
      <c r="C67">
        <v>3</v>
      </c>
      <c r="D67" t="str">
        <f>テーブル1[[#This Row],[地区]]&amp;"_"&amp;テーブル1[[#This Row],[カテゴリ]]&amp;"_"&amp;(RIGHT("0"&amp;テーブル1[[#This Row],[地区カテゴリ内順]],2))</f>
        <v>中部_FM_03</v>
      </c>
      <c r="E67" t="s">
        <v>199</v>
      </c>
      <c r="F67" t="str">
        <f>IF(LENB(ASC(テーブル1[[#This Row],[局名]]))&gt;=11,SUBSTITUTE(ASC(テーブル1[[#This Row],[局名]]),"放送",""),ASC(テーブル1[[#This Row],[局名]]))</f>
        <v>長野ｴﾌｴﾑ</v>
      </c>
      <c r="G67" t="s">
        <v>356</v>
      </c>
      <c r="H67" t="s">
        <v>244</v>
      </c>
      <c r="I67" t="s">
        <v>277</v>
      </c>
      <c r="J67" t="s">
        <v>244</v>
      </c>
      <c r="K67" t="s">
        <v>244</v>
      </c>
      <c r="L67" t="s">
        <v>244</v>
      </c>
      <c r="M67" t="s">
        <v>277</v>
      </c>
      <c r="N67" t="s">
        <v>244</v>
      </c>
      <c r="O67">
        <f ca="1">OFFSET('局選択（枠あり）'!$E$3,MATCH(テーブル1[[#This Row],[地区]]&amp;"_"&amp;テーブル1[[#This Row],[カテゴリ]],'局選択（枠あり）'!$B$4:$B$65,0),2*(テーブル1[[#This Row],[地区カテゴリ内順]]-1))*1</f>
        <v>0</v>
      </c>
      <c r="P67">
        <f>'局選択（枠あり）'!$O$2*LEN(テーブル1[[#This Row],[AM]])</f>
        <v>0</v>
      </c>
      <c r="Q67">
        <f>'局選択（枠あり）'!$Q$2*LEN(テーブル1[[#This Row],[FM]])</f>
        <v>0</v>
      </c>
      <c r="R67">
        <f>'局選択（枠あり）'!$S$2*1</f>
        <v>0</v>
      </c>
      <c r="S67">
        <f>'局選択（枠あり）'!$G$2*LEN(テーブル1[[#This Row],[JRN]])</f>
        <v>0</v>
      </c>
      <c r="T67">
        <f>'局選択（枠あり）'!$I$2*LEN(テーブル1[[#This Row],[NRN]])</f>
        <v>0</v>
      </c>
      <c r="U67">
        <f>'局選択（枠あり）'!$K$2*LEN(テーブル1[[#This Row],[JFN]])</f>
        <v>0</v>
      </c>
      <c r="V67">
        <f>'局選択（枠あり）'!$M$2*LEN(テーブル1[[#This Row],[JFL]])</f>
        <v>0</v>
      </c>
      <c r="W67">
        <f ca="1">SUM(テーブル1[[#This Row],[局選択枠あり]:[JFL枠あり]])</f>
        <v>0</v>
      </c>
      <c r="X67" t="str">
        <f ca="1">IF(ROW()&gt;2,X66,"")&amp;IF(SUM(テーブル1[[#This Row],[局選択枠あり]:[JFL枠あり]])&gt;0,$F67&amp;"/","")</f>
        <v/>
      </c>
      <c r="Y67">
        <f ca="1">OFFSET('局選択（枠なし）'!$E$3,MATCH(テーブル1[[#This Row],[地区]]&amp;"_"&amp;テーブル1[[#This Row],[カテゴリ]],'局選択（枠なし）'!$B$4:$B$65,0),2*(テーブル1[[#This Row],[地区カテゴリ内順]]-1))*1</f>
        <v>0</v>
      </c>
      <c r="Z67">
        <f>'局選択（枠なし）'!$O$2*LEN(テーブル1[[#This Row],[AM]])</f>
        <v>0</v>
      </c>
      <c r="AA67">
        <f>'局選択（枠なし）'!$Q$2*LEN(テーブル1[[#This Row],[FM]])</f>
        <v>0</v>
      </c>
      <c r="AB67">
        <f>'局選択（枠なし）'!$S$2*1</f>
        <v>0</v>
      </c>
      <c r="AC67">
        <f>'局選択（枠なし）'!$G$2*LEN(テーブル1[[#This Row],[JRN]])</f>
        <v>0</v>
      </c>
      <c r="AD67">
        <f>'局選択（枠なし）'!$I$2*LEN(テーブル1[[#This Row],[NRN]])</f>
        <v>0</v>
      </c>
      <c r="AE67">
        <f>'局選択（枠なし）'!$K$2*LEN(テーブル1[[#This Row],[JFN]])</f>
        <v>0</v>
      </c>
      <c r="AF67">
        <f>'局選択（枠なし）'!$M$2*LEN(テーブル1[[#This Row],[JFL]])</f>
        <v>0</v>
      </c>
      <c r="AG67">
        <f ca="1">SUM(テーブル1[[#This Row],[局選択枠なし]:[JFL枠なし]])</f>
        <v>0</v>
      </c>
      <c r="AH67" t="str">
        <f ca="1">IF(ROW()&gt;2,AH66,"")&amp;IF(SUM(テーブル1[[#This Row],[局選択枠なし]:[JFL枠なし]])&gt;0,$F67&amp;"/","")</f>
        <v/>
      </c>
    </row>
    <row r="68" spans="1:34" ht="18" customHeight="1">
      <c r="A68" t="s">
        <v>266</v>
      </c>
      <c r="B68" t="s">
        <v>238</v>
      </c>
      <c r="C68">
        <v>4</v>
      </c>
      <c r="D68" t="str">
        <f>テーブル1[[#This Row],[地区]]&amp;"_"&amp;テーブル1[[#This Row],[カテゴリ]]&amp;"_"&amp;(RIGHT("0"&amp;テーブル1[[#This Row],[地区カテゴリ内順]],2))</f>
        <v>中部_FM_04</v>
      </c>
      <c r="E68" t="s">
        <v>200</v>
      </c>
      <c r="F68" t="str">
        <f>IF(LENB(ASC(テーブル1[[#This Row],[局名]]))&gt;=11,SUBSTITUTE(ASC(テーブル1[[#This Row],[局名]]),"放送",""),ASC(テーブル1[[#This Row],[局名]]))</f>
        <v>ｴﾌｴﾑ富士</v>
      </c>
      <c r="G68" t="s">
        <v>357</v>
      </c>
      <c r="H68" t="s">
        <v>244</v>
      </c>
      <c r="I68" t="s">
        <v>277</v>
      </c>
      <c r="J68" t="s">
        <v>244</v>
      </c>
      <c r="K68" t="s">
        <v>244</v>
      </c>
      <c r="L68" t="s">
        <v>244</v>
      </c>
      <c r="M68" t="s">
        <v>244</v>
      </c>
      <c r="N68" t="s">
        <v>244</v>
      </c>
      <c r="O68">
        <f ca="1">OFFSET('局選択（枠あり）'!$E$3,MATCH(テーブル1[[#This Row],[地区]]&amp;"_"&amp;テーブル1[[#This Row],[カテゴリ]],'局選択（枠あり）'!$B$4:$B$65,0),2*(テーブル1[[#This Row],[地区カテゴリ内順]]-1))*1</f>
        <v>0</v>
      </c>
      <c r="P68">
        <f>'局選択（枠あり）'!$O$2*LEN(テーブル1[[#This Row],[AM]])</f>
        <v>0</v>
      </c>
      <c r="Q68">
        <f>'局選択（枠あり）'!$Q$2*LEN(テーブル1[[#This Row],[FM]])</f>
        <v>0</v>
      </c>
      <c r="R68">
        <f>'局選択（枠あり）'!$S$2*1</f>
        <v>0</v>
      </c>
      <c r="S68">
        <f>'局選択（枠あり）'!$G$2*LEN(テーブル1[[#This Row],[JRN]])</f>
        <v>0</v>
      </c>
      <c r="T68">
        <f>'局選択（枠あり）'!$I$2*LEN(テーブル1[[#This Row],[NRN]])</f>
        <v>0</v>
      </c>
      <c r="U68">
        <f>'局選択（枠あり）'!$K$2*LEN(テーブル1[[#This Row],[JFN]])</f>
        <v>0</v>
      </c>
      <c r="V68">
        <f>'局選択（枠あり）'!$M$2*LEN(テーブル1[[#This Row],[JFL]])</f>
        <v>0</v>
      </c>
      <c r="W68">
        <f ca="1">SUM(テーブル1[[#This Row],[局選択枠あり]:[JFL枠あり]])</f>
        <v>0</v>
      </c>
      <c r="X68" t="str">
        <f ca="1">IF(ROW()&gt;2,X67,"")&amp;IF(SUM(テーブル1[[#This Row],[局選択枠あり]:[JFL枠あり]])&gt;0,$F68&amp;"/","")</f>
        <v/>
      </c>
      <c r="Y68">
        <f ca="1">OFFSET('局選択（枠なし）'!$E$3,MATCH(テーブル1[[#This Row],[地区]]&amp;"_"&amp;テーブル1[[#This Row],[カテゴリ]],'局選択（枠なし）'!$B$4:$B$65,0),2*(テーブル1[[#This Row],[地区カテゴリ内順]]-1))*1</f>
        <v>0</v>
      </c>
      <c r="Z68">
        <f>'局選択（枠なし）'!$O$2*LEN(テーブル1[[#This Row],[AM]])</f>
        <v>0</v>
      </c>
      <c r="AA68">
        <f>'局選択（枠なし）'!$Q$2*LEN(テーブル1[[#This Row],[FM]])</f>
        <v>0</v>
      </c>
      <c r="AB68">
        <f>'局選択（枠なし）'!$S$2*1</f>
        <v>0</v>
      </c>
      <c r="AC68">
        <f>'局選択（枠なし）'!$G$2*LEN(テーブル1[[#This Row],[JRN]])</f>
        <v>0</v>
      </c>
      <c r="AD68">
        <f>'局選択（枠なし）'!$I$2*LEN(テーブル1[[#This Row],[NRN]])</f>
        <v>0</v>
      </c>
      <c r="AE68">
        <f>'局選択（枠なし）'!$K$2*LEN(テーブル1[[#This Row],[JFN]])</f>
        <v>0</v>
      </c>
      <c r="AF68">
        <f>'局選択（枠なし）'!$M$2*LEN(テーブル1[[#This Row],[JFL]])</f>
        <v>0</v>
      </c>
      <c r="AG68">
        <f ca="1">SUM(テーブル1[[#This Row],[局選択枠なし]:[JFL枠なし]])</f>
        <v>0</v>
      </c>
      <c r="AH68" t="str">
        <f ca="1">IF(ROW()&gt;2,AH67,"")&amp;IF(SUM(テーブル1[[#This Row],[局選択枠なし]:[JFL枠なし]])&gt;0,$F68&amp;"/","")</f>
        <v/>
      </c>
    </row>
    <row r="69" spans="1:34" ht="18" customHeight="1">
      <c r="A69" t="s">
        <v>266</v>
      </c>
      <c r="B69" t="s">
        <v>238</v>
      </c>
      <c r="C69">
        <v>5</v>
      </c>
      <c r="D69" t="str">
        <f>テーブル1[[#This Row],[地区]]&amp;"_"&amp;テーブル1[[#This Row],[カテゴリ]]&amp;"_"&amp;(RIGHT("0"&amp;テーブル1[[#This Row],[地区カテゴリ内順]],2))</f>
        <v>中部_FM_05</v>
      </c>
      <c r="E69" t="s">
        <v>201</v>
      </c>
      <c r="F69" t="str">
        <f>IF(LENB(ASC(テーブル1[[#This Row],[局名]]))&gt;=11,SUBSTITUTE(ASC(テーブル1[[#This Row],[局名]]),"放送",""),ASC(テーブル1[[#This Row],[局名]]))</f>
        <v>静岡ｴﾌｴﾑ</v>
      </c>
      <c r="G69" t="s">
        <v>358</v>
      </c>
      <c r="H69" t="s">
        <v>244</v>
      </c>
      <c r="I69" t="s">
        <v>277</v>
      </c>
      <c r="J69" t="s">
        <v>244</v>
      </c>
      <c r="K69" t="s">
        <v>244</v>
      </c>
      <c r="L69" t="s">
        <v>244</v>
      </c>
      <c r="M69" t="s">
        <v>277</v>
      </c>
      <c r="N69" t="s">
        <v>244</v>
      </c>
      <c r="O69">
        <f ca="1">OFFSET('局選択（枠あり）'!$E$3,MATCH(テーブル1[[#This Row],[地区]]&amp;"_"&amp;テーブル1[[#This Row],[カテゴリ]],'局選択（枠あり）'!$B$4:$B$65,0),2*(テーブル1[[#This Row],[地区カテゴリ内順]]-1))*1</f>
        <v>0</v>
      </c>
      <c r="P69">
        <f>'局選択（枠あり）'!$O$2*LEN(テーブル1[[#This Row],[AM]])</f>
        <v>0</v>
      </c>
      <c r="Q69">
        <f>'局選択（枠あり）'!$Q$2*LEN(テーブル1[[#This Row],[FM]])</f>
        <v>0</v>
      </c>
      <c r="R69">
        <f>'局選択（枠あり）'!$S$2*1</f>
        <v>0</v>
      </c>
      <c r="S69">
        <f>'局選択（枠あり）'!$G$2*LEN(テーブル1[[#This Row],[JRN]])</f>
        <v>0</v>
      </c>
      <c r="T69">
        <f>'局選択（枠あり）'!$I$2*LEN(テーブル1[[#This Row],[NRN]])</f>
        <v>0</v>
      </c>
      <c r="U69">
        <f>'局選択（枠あり）'!$K$2*LEN(テーブル1[[#This Row],[JFN]])</f>
        <v>0</v>
      </c>
      <c r="V69">
        <f>'局選択（枠あり）'!$M$2*LEN(テーブル1[[#This Row],[JFL]])</f>
        <v>0</v>
      </c>
      <c r="W69">
        <f ca="1">SUM(テーブル1[[#This Row],[局選択枠あり]:[JFL枠あり]])</f>
        <v>0</v>
      </c>
      <c r="X69" t="str">
        <f ca="1">IF(ROW()&gt;2,X68,"")&amp;IF(SUM(テーブル1[[#This Row],[局選択枠あり]:[JFL枠あり]])&gt;0,$F69&amp;"/","")</f>
        <v/>
      </c>
      <c r="Y69">
        <f ca="1">OFFSET('局選択（枠なし）'!$E$3,MATCH(テーブル1[[#This Row],[地区]]&amp;"_"&amp;テーブル1[[#This Row],[カテゴリ]],'局選択（枠なし）'!$B$4:$B$65,0),2*(テーブル1[[#This Row],[地区カテゴリ内順]]-1))*1</f>
        <v>0</v>
      </c>
      <c r="Z69">
        <f>'局選択（枠なし）'!$O$2*LEN(テーブル1[[#This Row],[AM]])</f>
        <v>0</v>
      </c>
      <c r="AA69">
        <f>'局選択（枠なし）'!$Q$2*LEN(テーブル1[[#This Row],[FM]])</f>
        <v>0</v>
      </c>
      <c r="AB69">
        <f>'局選択（枠なし）'!$S$2*1</f>
        <v>0</v>
      </c>
      <c r="AC69">
        <f>'局選択（枠なし）'!$G$2*LEN(テーブル1[[#This Row],[JRN]])</f>
        <v>0</v>
      </c>
      <c r="AD69">
        <f>'局選択（枠なし）'!$I$2*LEN(テーブル1[[#This Row],[NRN]])</f>
        <v>0</v>
      </c>
      <c r="AE69">
        <f>'局選択（枠なし）'!$K$2*LEN(テーブル1[[#This Row],[JFN]])</f>
        <v>0</v>
      </c>
      <c r="AF69">
        <f>'局選択（枠なし）'!$M$2*LEN(テーブル1[[#This Row],[JFL]])</f>
        <v>0</v>
      </c>
      <c r="AG69">
        <f ca="1">SUM(テーブル1[[#This Row],[局選択枠なし]:[JFL枠なし]])</f>
        <v>0</v>
      </c>
      <c r="AH69" t="str">
        <f ca="1">IF(ROW()&gt;2,AH68,"")&amp;IF(SUM(テーブル1[[#This Row],[局選択枠なし]:[JFL枠なし]])&gt;0,$F69&amp;"/","")</f>
        <v/>
      </c>
    </row>
    <row r="70" spans="1:34" ht="18" customHeight="1">
      <c r="A70" t="s">
        <v>266</v>
      </c>
      <c r="B70" t="s">
        <v>238</v>
      </c>
      <c r="C70">
        <v>6</v>
      </c>
      <c r="D70" t="str">
        <f>テーブル1[[#This Row],[地区]]&amp;"_"&amp;テーブル1[[#This Row],[カテゴリ]]&amp;"_"&amp;(RIGHT("0"&amp;テーブル1[[#This Row],[地区カテゴリ内順]],2))</f>
        <v>中部_FM_06</v>
      </c>
      <c r="E70" t="s">
        <v>202</v>
      </c>
      <c r="F70" t="str">
        <f>IF(LENB(ASC(テーブル1[[#This Row],[局名]]))&gt;=11,SUBSTITUTE(ASC(テーブル1[[#This Row],[局名]]),"放送",""),ASC(テーブル1[[#This Row],[局名]]))</f>
        <v>富山ｴﾌｴﾑ</v>
      </c>
      <c r="G70" t="s">
        <v>359</v>
      </c>
      <c r="H70" t="s">
        <v>244</v>
      </c>
      <c r="I70" t="s">
        <v>277</v>
      </c>
      <c r="J70" t="s">
        <v>244</v>
      </c>
      <c r="K70" t="s">
        <v>244</v>
      </c>
      <c r="L70" t="s">
        <v>244</v>
      </c>
      <c r="M70" t="s">
        <v>277</v>
      </c>
      <c r="N70" t="s">
        <v>244</v>
      </c>
      <c r="O70">
        <f ca="1">OFFSET('局選択（枠あり）'!$E$3,MATCH(テーブル1[[#This Row],[地区]]&amp;"_"&amp;テーブル1[[#This Row],[カテゴリ]],'局選択（枠あり）'!$B$4:$B$65,0),2*(テーブル1[[#This Row],[地区カテゴリ内順]]-1))*1</f>
        <v>0</v>
      </c>
      <c r="P70">
        <f>'局選択（枠あり）'!$O$2*LEN(テーブル1[[#This Row],[AM]])</f>
        <v>0</v>
      </c>
      <c r="Q70">
        <f>'局選択（枠あり）'!$Q$2*LEN(テーブル1[[#This Row],[FM]])</f>
        <v>0</v>
      </c>
      <c r="R70">
        <f>'局選択（枠あり）'!$S$2*1</f>
        <v>0</v>
      </c>
      <c r="S70">
        <f>'局選択（枠あり）'!$G$2*LEN(テーブル1[[#This Row],[JRN]])</f>
        <v>0</v>
      </c>
      <c r="T70">
        <f>'局選択（枠あり）'!$I$2*LEN(テーブル1[[#This Row],[NRN]])</f>
        <v>0</v>
      </c>
      <c r="U70">
        <f>'局選択（枠あり）'!$K$2*LEN(テーブル1[[#This Row],[JFN]])</f>
        <v>0</v>
      </c>
      <c r="V70">
        <f>'局選択（枠あり）'!$M$2*LEN(テーブル1[[#This Row],[JFL]])</f>
        <v>0</v>
      </c>
      <c r="W70">
        <f ca="1">SUM(テーブル1[[#This Row],[局選択枠あり]:[JFL枠あり]])</f>
        <v>0</v>
      </c>
      <c r="X70" t="str">
        <f ca="1">IF(ROW()&gt;2,X69,"")&amp;IF(SUM(テーブル1[[#This Row],[局選択枠あり]:[JFL枠あり]])&gt;0,$F70&amp;"/","")</f>
        <v/>
      </c>
      <c r="Y70">
        <f ca="1">OFFSET('局選択（枠なし）'!$E$3,MATCH(テーブル1[[#This Row],[地区]]&amp;"_"&amp;テーブル1[[#This Row],[カテゴリ]],'局選択（枠なし）'!$B$4:$B$65,0),2*(テーブル1[[#This Row],[地区カテゴリ内順]]-1))*1</f>
        <v>0</v>
      </c>
      <c r="Z70">
        <f>'局選択（枠なし）'!$O$2*LEN(テーブル1[[#This Row],[AM]])</f>
        <v>0</v>
      </c>
      <c r="AA70">
        <f>'局選択（枠なし）'!$Q$2*LEN(テーブル1[[#This Row],[FM]])</f>
        <v>0</v>
      </c>
      <c r="AB70">
        <f>'局選択（枠なし）'!$S$2*1</f>
        <v>0</v>
      </c>
      <c r="AC70">
        <f>'局選択（枠なし）'!$G$2*LEN(テーブル1[[#This Row],[JRN]])</f>
        <v>0</v>
      </c>
      <c r="AD70">
        <f>'局選択（枠なし）'!$I$2*LEN(テーブル1[[#This Row],[NRN]])</f>
        <v>0</v>
      </c>
      <c r="AE70">
        <f>'局選択（枠なし）'!$K$2*LEN(テーブル1[[#This Row],[JFN]])</f>
        <v>0</v>
      </c>
      <c r="AF70">
        <f>'局選択（枠なし）'!$M$2*LEN(テーブル1[[#This Row],[JFL]])</f>
        <v>0</v>
      </c>
      <c r="AG70">
        <f ca="1">SUM(テーブル1[[#This Row],[局選択枠なし]:[JFL枠なし]])</f>
        <v>0</v>
      </c>
      <c r="AH70" t="str">
        <f ca="1">IF(ROW()&gt;2,AH69,"")&amp;IF(SUM(テーブル1[[#This Row],[局選択枠なし]:[JFL枠なし]])&gt;0,$F70&amp;"/","")</f>
        <v/>
      </c>
    </row>
    <row r="71" spans="1:34" ht="18" customHeight="1">
      <c r="A71" t="s">
        <v>266</v>
      </c>
      <c r="B71" t="s">
        <v>238</v>
      </c>
      <c r="C71">
        <v>7</v>
      </c>
      <c r="D71" t="str">
        <f>テーブル1[[#This Row],[地区]]&amp;"_"&amp;テーブル1[[#This Row],[カテゴリ]]&amp;"_"&amp;(RIGHT("0"&amp;テーブル1[[#This Row],[地区カテゴリ内順]],2))</f>
        <v>中部_FM_07</v>
      </c>
      <c r="E71" t="s">
        <v>203</v>
      </c>
      <c r="F71" t="str">
        <f>IF(LENB(ASC(テーブル1[[#This Row],[局名]]))&gt;=11,SUBSTITUTE(ASC(テーブル1[[#This Row],[局名]]),"放送",""),ASC(テーブル1[[#This Row],[局名]]))</f>
        <v>ｴﾌｴﾑ石川</v>
      </c>
      <c r="G71" t="s">
        <v>360</v>
      </c>
      <c r="H71" t="s">
        <v>244</v>
      </c>
      <c r="I71" t="s">
        <v>277</v>
      </c>
      <c r="J71" t="s">
        <v>244</v>
      </c>
      <c r="K71" t="s">
        <v>244</v>
      </c>
      <c r="L71" t="s">
        <v>244</v>
      </c>
      <c r="M71" t="s">
        <v>277</v>
      </c>
      <c r="N71" t="s">
        <v>244</v>
      </c>
      <c r="O71">
        <f ca="1">OFFSET('局選択（枠あり）'!$E$3,MATCH(テーブル1[[#This Row],[地区]]&amp;"_"&amp;テーブル1[[#This Row],[カテゴリ]],'局選択（枠あり）'!$B$4:$B$65,0),2*(テーブル1[[#This Row],[地区カテゴリ内順]]-1))*1</f>
        <v>0</v>
      </c>
      <c r="P71">
        <f>'局選択（枠あり）'!$O$2*LEN(テーブル1[[#This Row],[AM]])</f>
        <v>0</v>
      </c>
      <c r="Q71">
        <f>'局選択（枠あり）'!$Q$2*LEN(テーブル1[[#This Row],[FM]])</f>
        <v>0</v>
      </c>
      <c r="R71">
        <f>'局選択（枠あり）'!$S$2*1</f>
        <v>0</v>
      </c>
      <c r="S71">
        <f>'局選択（枠あり）'!$G$2*LEN(テーブル1[[#This Row],[JRN]])</f>
        <v>0</v>
      </c>
      <c r="T71">
        <f>'局選択（枠あり）'!$I$2*LEN(テーブル1[[#This Row],[NRN]])</f>
        <v>0</v>
      </c>
      <c r="U71">
        <f>'局選択（枠あり）'!$K$2*LEN(テーブル1[[#This Row],[JFN]])</f>
        <v>0</v>
      </c>
      <c r="V71">
        <f>'局選択（枠あり）'!$M$2*LEN(テーブル1[[#This Row],[JFL]])</f>
        <v>0</v>
      </c>
      <c r="W71">
        <f ca="1">SUM(テーブル1[[#This Row],[局選択枠あり]:[JFL枠あり]])</f>
        <v>0</v>
      </c>
      <c r="X71" t="str">
        <f ca="1">IF(ROW()&gt;2,X70,"")&amp;IF(SUM(テーブル1[[#This Row],[局選択枠あり]:[JFL枠あり]])&gt;0,$F71&amp;"/","")</f>
        <v/>
      </c>
      <c r="Y71">
        <f ca="1">OFFSET('局選択（枠なし）'!$E$3,MATCH(テーブル1[[#This Row],[地区]]&amp;"_"&amp;テーブル1[[#This Row],[カテゴリ]],'局選択（枠なし）'!$B$4:$B$65,0),2*(テーブル1[[#This Row],[地区カテゴリ内順]]-1))*1</f>
        <v>0</v>
      </c>
      <c r="Z71">
        <f>'局選択（枠なし）'!$O$2*LEN(テーブル1[[#This Row],[AM]])</f>
        <v>0</v>
      </c>
      <c r="AA71">
        <f>'局選択（枠なし）'!$Q$2*LEN(テーブル1[[#This Row],[FM]])</f>
        <v>0</v>
      </c>
      <c r="AB71">
        <f>'局選択（枠なし）'!$S$2*1</f>
        <v>0</v>
      </c>
      <c r="AC71">
        <f>'局選択（枠なし）'!$G$2*LEN(テーブル1[[#This Row],[JRN]])</f>
        <v>0</v>
      </c>
      <c r="AD71">
        <f>'局選択（枠なし）'!$I$2*LEN(テーブル1[[#This Row],[NRN]])</f>
        <v>0</v>
      </c>
      <c r="AE71">
        <f>'局選択（枠なし）'!$K$2*LEN(テーブル1[[#This Row],[JFN]])</f>
        <v>0</v>
      </c>
      <c r="AF71">
        <f>'局選択（枠なし）'!$M$2*LEN(テーブル1[[#This Row],[JFL]])</f>
        <v>0</v>
      </c>
      <c r="AG71">
        <f ca="1">SUM(テーブル1[[#This Row],[局選択枠なし]:[JFL枠なし]])</f>
        <v>0</v>
      </c>
      <c r="AH71" t="str">
        <f ca="1">IF(ROW()&gt;2,AH70,"")&amp;IF(SUM(テーブル1[[#This Row],[局選択枠なし]:[JFL枠なし]])&gt;0,$F71&amp;"/","")</f>
        <v/>
      </c>
    </row>
    <row r="72" spans="1:34" ht="18" customHeight="1">
      <c r="A72" t="s">
        <v>266</v>
      </c>
      <c r="B72" t="s">
        <v>238</v>
      </c>
      <c r="C72">
        <v>8</v>
      </c>
      <c r="D72" t="str">
        <f>テーブル1[[#This Row],[地区]]&amp;"_"&amp;テーブル1[[#This Row],[カテゴリ]]&amp;"_"&amp;(RIGHT("0"&amp;テーブル1[[#This Row],[地区カテゴリ内順]],2))</f>
        <v>中部_FM_08</v>
      </c>
      <c r="E72" t="s">
        <v>204</v>
      </c>
      <c r="F72" t="str">
        <f>IF(LENB(ASC(テーブル1[[#This Row],[局名]]))&gt;=11,SUBSTITUTE(ASC(テーブル1[[#This Row],[局名]]),"放送",""),ASC(テーブル1[[#This Row],[局名]]))</f>
        <v>福井ｴﾌｴﾑ</v>
      </c>
      <c r="G72" t="s">
        <v>361</v>
      </c>
      <c r="H72" t="s">
        <v>244</v>
      </c>
      <c r="I72" t="s">
        <v>277</v>
      </c>
      <c r="J72" t="s">
        <v>244</v>
      </c>
      <c r="K72" t="s">
        <v>244</v>
      </c>
      <c r="L72" t="s">
        <v>244</v>
      </c>
      <c r="M72" t="s">
        <v>277</v>
      </c>
      <c r="N72" t="s">
        <v>244</v>
      </c>
      <c r="O72">
        <f ca="1">OFFSET('局選択（枠あり）'!$E$3,MATCH(テーブル1[[#This Row],[地区]]&amp;"_"&amp;テーブル1[[#This Row],[カテゴリ]],'局選択（枠あり）'!$B$4:$B$65,0),2*(テーブル1[[#This Row],[地区カテゴリ内順]]-1))*1</f>
        <v>0</v>
      </c>
      <c r="P72">
        <f>'局選択（枠あり）'!$O$2*LEN(テーブル1[[#This Row],[AM]])</f>
        <v>0</v>
      </c>
      <c r="Q72">
        <f>'局選択（枠あり）'!$Q$2*LEN(テーブル1[[#This Row],[FM]])</f>
        <v>0</v>
      </c>
      <c r="R72">
        <f>'局選択（枠あり）'!$S$2*1</f>
        <v>0</v>
      </c>
      <c r="S72">
        <f>'局選択（枠あり）'!$G$2*LEN(テーブル1[[#This Row],[JRN]])</f>
        <v>0</v>
      </c>
      <c r="T72">
        <f>'局選択（枠あり）'!$I$2*LEN(テーブル1[[#This Row],[NRN]])</f>
        <v>0</v>
      </c>
      <c r="U72">
        <f>'局選択（枠あり）'!$K$2*LEN(テーブル1[[#This Row],[JFN]])</f>
        <v>0</v>
      </c>
      <c r="V72">
        <f>'局選択（枠あり）'!$M$2*LEN(テーブル1[[#This Row],[JFL]])</f>
        <v>0</v>
      </c>
      <c r="W72">
        <f ca="1">SUM(テーブル1[[#This Row],[局選択枠あり]:[JFL枠あり]])</f>
        <v>0</v>
      </c>
      <c r="X72" t="str">
        <f ca="1">IF(ROW()&gt;2,X71,"")&amp;IF(SUM(テーブル1[[#This Row],[局選択枠あり]:[JFL枠あり]])&gt;0,$F72&amp;"/","")</f>
        <v/>
      </c>
      <c r="Y72">
        <f ca="1">OFFSET('局選択（枠なし）'!$E$3,MATCH(テーブル1[[#This Row],[地区]]&amp;"_"&amp;テーブル1[[#This Row],[カテゴリ]],'局選択（枠なし）'!$B$4:$B$65,0),2*(テーブル1[[#This Row],[地区カテゴリ内順]]-1))*1</f>
        <v>0</v>
      </c>
      <c r="Z72">
        <f>'局選択（枠なし）'!$O$2*LEN(テーブル1[[#This Row],[AM]])</f>
        <v>0</v>
      </c>
      <c r="AA72">
        <f>'局選択（枠なし）'!$Q$2*LEN(テーブル1[[#This Row],[FM]])</f>
        <v>0</v>
      </c>
      <c r="AB72">
        <f>'局選択（枠なし）'!$S$2*1</f>
        <v>0</v>
      </c>
      <c r="AC72">
        <f>'局選択（枠なし）'!$G$2*LEN(テーブル1[[#This Row],[JRN]])</f>
        <v>0</v>
      </c>
      <c r="AD72">
        <f>'局選択（枠なし）'!$I$2*LEN(テーブル1[[#This Row],[NRN]])</f>
        <v>0</v>
      </c>
      <c r="AE72">
        <f>'局選択（枠なし）'!$K$2*LEN(テーブル1[[#This Row],[JFN]])</f>
        <v>0</v>
      </c>
      <c r="AF72">
        <f>'局選択（枠なし）'!$M$2*LEN(テーブル1[[#This Row],[JFL]])</f>
        <v>0</v>
      </c>
      <c r="AG72">
        <f ca="1">SUM(テーブル1[[#This Row],[局選択枠なし]:[JFL枠なし]])</f>
        <v>0</v>
      </c>
      <c r="AH72" t="str">
        <f ca="1">IF(ROW()&gt;2,AH71,"")&amp;IF(SUM(テーブル1[[#This Row],[局選択枠なし]:[JFL枠なし]])&gt;0,$F72&amp;"/","")</f>
        <v/>
      </c>
    </row>
    <row r="73" spans="1:34" ht="18" customHeight="1">
      <c r="A73" t="s">
        <v>267</v>
      </c>
      <c r="B73" t="s">
        <v>237</v>
      </c>
      <c r="C73">
        <v>1</v>
      </c>
      <c r="D73" t="str">
        <f>テーブル1[[#This Row],[地区]]&amp;"_"&amp;テーブル1[[#This Row],[カテゴリ]]&amp;"_"&amp;(RIGHT("0"&amp;テーブル1[[#This Row],[地区カテゴリ内順]],2))</f>
        <v>中国_AM_01</v>
      </c>
      <c r="E73" t="s">
        <v>205</v>
      </c>
      <c r="F73" t="str">
        <f>IF(LENB(ASC(テーブル1[[#This Row],[局名]]))&gt;=11,SUBSTITUTE(ASC(テーブル1[[#This Row],[局名]]),"放送",""),ASC(テーブル1[[#This Row],[局名]]))</f>
        <v>中国放送</v>
      </c>
      <c r="G73" t="s">
        <v>362</v>
      </c>
      <c r="H73" t="s">
        <v>277</v>
      </c>
      <c r="I73" t="s">
        <v>244</v>
      </c>
      <c r="J73" t="s">
        <v>244</v>
      </c>
      <c r="K73" t="s">
        <v>277</v>
      </c>
      <c r="L73" t="s">
        <v>277</v>
      </c>
      <c r="M73" t="s">
        <v>244</v>
      </c>
      <c r="N73" t="s">
        <v>244</v>
      </c>
      <c r="O73">
        <f ca="1">OFFSET('局選択（枠あり）'!$E$3,MATCH(テーブル1[[#This Row],[地区]]&amp;"_"&amp;テーブル1[[#This Row],[カテゴリ]],'局選択（枠あり）'!$B$4:$B$65,0),2*(テーブル1[[#This Row],[地区カテゴリ内順]]-1))*1</f>
        <v>0</v>
      </c>
      <c r="P73">
        <f>'局選択（枠あり）'!$O$2*LEN(テーブル1[[#This Row],[AM]])</f>
        <v>0</v>
      </c>
      <c r="Q73">
        <f>'局選択（枠あり）'!$Q$2*LEN(テーブル1[[#This Row],[FM]])</f>
        <v>0</v>
      </c>
      <c r="R73">
        <f>'局選択（枠あり）'!$S$2*1</f>
        <v>0</v>
      </c>
      <c r="S73">
        <f>'局選択（枠あり）'!$G$2*LEN(テーブル1[[#This Row],[JRN]])</f>
        <v>0</v>
      </c>
      <c r="T73">
        <f>'局選択（枠あり）'!$I$2*LEN(テーブル1[[#This Row],[NRN]])</f>
        <v>0</v>
      </c>
      <c r="U73">
        <f>'局選択（枠あり）'!$K$2*LEN(テーブル1[[#This Row],[JFN]])</f>
        <v>0</v>
      </c>
      <c r="V73">
        <f>'局選択（枠あり）'!$M$2*LEN(テーブル1[[#This Row],[JFL]])</f>
        <v>0</v>
      </c>
      <c r="W73">
        <f ca="1">SUM(テーブル1[[#This Row],[局選択枠あり]:[JFL枠あり]])</f>
        <v>0</v>
      </c>
      <c r="X73" t="str">
        <f ca="1">IF(ROW()&gt;2,X72,"")&amp;IF(SUM(テーブル1[[#This Row],[局選択枠あり]:[JFL枠あり]])&gt;0,$F73&amp;"/","")</f>
        <v/>
      </c>
      <c r="Y73">
        <f ca="1">OFFSET('局選択（枠なし）'!$E$3,MATCH(テーブル1[[#This Row],[地区]]&amp;"_"&amp;テーブル1[[#This Row],[カテゴリ]],'局選択（枠なし）'!$B$4:$B$65,0),2*(テーブル1[[#This Row],[地区カテゴリ内順]]-1))*1</f>
        <v>0</v>
      </c>
      <c r="Z73">
        <f>'局選択（枠なし）'!$O$2*LEN(テーブル1[[#This Row],[AM]])</f>
        <v>0</v>
      </c>
      <c r="AA73">
        <f>'局選択（枠なし）'!$Q$2*LEN(テーブル1[[#This Row],[FM]])</f>
        <v>0</v>
      </c>
      <c r="AB73">
        <f>'局選択（枠なし）'!$S$2*1</f>
        <v>0</v>
      </c>
      <c r="AC73">
        <f>'局選択（枠なし）'!$G$2*LEN(テーブル1[[#This Row],[JRN]])</f>
        <v>0</v>
      </c>
      <c r="AD73">
        <f>'局選択（枠なし）'!$I$2*LEN(テーブル1[[#This Row],[NRN]])</f>
        <v>0</v>
      </c>
      <c r="AE73">
        <f>'局選択（枠なし）'!$K$2*LEN(テーブル1[[#This Row],[JFN]])</f>
        <v>0</v>
      </c>
      <c r="AF73">
        <f>'局選択（枠なし）'!$M$2*LEN(テーブル1[[#This Row],[JFL]])</f>
        <v>0</v>
      </c>
      <c r="AG73">
        <f ca="1">SUM(テーブル1[[#This Row],[局選択枠なし]:[JFL枠なし]])</f>
        <v>0</v>
      </c>
      <c r="AH73" t="str">
        <f ca="1">IF(ROW()&gt;2,AH72,"")&amp;IF(SUM(テーブル1[[#This Row],[局選択枠なし]:[JFL枠なし]])&gt;0,$F73&amp;"/","")</f>
        <v/>
      </c>
    </row>
    <row r="74" spans="1:34" ht="18" customHeight="1">
      <c r="A74" t="s">
        <v>267</v>
      </c>
      <c r="B74" t="s">
        <v>237</v>
      </c>
      <c r="C74">
        <v>2</v>
      </c>
      <c r="D74" t="str">
        <f>テーブル1[[#This Row],[地区]]&amp;"_"&amp;テーブル1[[#This Row],[カテゴリ]]&amp;"_"&amp;(RIGHT("0"&amp;テーブル1[[#This Row],[地区カテゴリ内順]],2))</f>
        <v>中国_AM_02</v>
      </c>
      <c r="E74" t="s">
        <v>206</v>
      </c>
      <c r="F74" t="str">
        <f>IF(LENB(ASC(テーブル1[[#This Row],[局名]]))&gt;=11,SUBSTITUTE(ASC(テーブル1[[#This Row],[局名]]),"放送",""),ASC(テーブル1[[#This Row],[局名]]))</f>
        <v>山陰放送</v>
      </c>
      <c r="G74" t="s">
        <v>363</v>
      </c>
      <c r="H74" t="s">
        <v>277</v>
      </c>
      <c r="I74" t="s">
        <v>244</v>
      </c>
      <c r="J74" t="s">
        <v>244</v>
      </c>
      <c r="K74" t="s">
        <v>277</v>
      </c>
      <c r="L74" t="s">
        <v>277</v>
      </c>
      <c r="M74" t="s">
        <v>244</v>
      </c>
      <c r="N74" t="s">
        <v>244</v>
      </c>
      <c r="O74">
        <f ca="1">OFFSET('局選択（枠あり）'!$E$3,MATCH(テーブル1[[#This Row],[地区]]&amp;"_"&amp;テーブル1[[#This Row],[カテゴリ]],'局選択（枠あり）'!$B$4:$B$65,0),2*(テーブル1[[#This Row],[地区カテゴリ内順]]-1))*1</f>
        <v>0</v>
      </c>
      <c r="P74">
        <f>'局選択（枠あり）'!$O$2*LEN(テーブル1[[#This Row],[AM]])</f>
        <v>0</v>
      </c>
      <c r="Q74">
        <f>'局選択（枠あり）'!$Q$2*LEN(テーブル1[[#This Row],[FM]])</f>
        <v>0</v>
      </c>
      <c r="R74">
        <f>'局選択（枠あり）'!$S$2*1</f>
        <v>0</v>
      </c>
      <c r="S74">
        <f>'局選択（枠あり）'!$G$2*LEN(テーブル1[[#This Row],[JRN]])</f>
        <v>0</v>
      </c>
      <c r="T74">
        <f>'局選択（枠あり）'!$I$2*LEN(テーブル1[[#This Row],[NRN]])</f>
        <v>0</v>
      </c>
      <c r="U74">
        <f>'局選択（枠あり）'!$K$2*LEN(テーブル1[[#This Row],[JFN]])</f>
        <v>0</v>
      </c>
      <c r="V74">
        <f>'局選択（枠あり）'!$M$2*LEN(テーブル1[[#This Row],[JFL]])</f>
        <v>0</v>
      </c>
      <c r="W74">
        <f ca="1">SUM(テーブル1[[#This Row],[局選択枠あり]:[JFL枠あり]])</f>
        <v>0</v>
      </c>
      <c r="X74" t="str">
        <f ca="1">IF(ROW()&gt;2,X73,"")&amp;IF(SUM(テーブル1[[#This Row],[局選択枠あり]:[JFL枠あり]])&gt;0,$F74&amp;"/","")</f>
        <v/>
      </c>
      <c r="Y74">
        <f ca="1">OFFSET('局選択（枠なし）'!$E$3,MATCH(テーブル1[[#This Row],[地区]]&amp;"_"&amp;テーブル1[[#This Row],[カテゴリ]],'局選択（枠なし）'!$B$4:$B$65,0),2*(テーブル1[[#This Row],[地区カテゴリ内順]]-1))*1</f>
        <v>0</v>
      </c>
      <c r="Z74">
        <f>'局選択（枠なし）'!$O$2*LEN(テーブル1[[#This Row],[AM]])</f>
        <v>0</v>
      </c>
      <c r="AA74">
        <f>'局選択（枠なし）'!$Q$2*LEN(テーブル1[[#This Row],[FM]])</f>
        <v>0</v>
      </c>
      <c r="AB74">
        <f>'局選択（枠なし）'!$S$2*1</f>
        <v>0</v>
      </c>
      <c r="AC74">
        <f>'局選択（枠なし）'!$G$2*LEN(テーブル1[[#This Row],[JRN]])</f>
        <v>0</v>
      </c>
      <c r="AD74">
        <f>'局選択（枠なし）'!$I$2*LEN(テーブル1[[#This Row],[NRN]])</f>
        <v>0</v>
      </c>
      <c r="AE74">
        <f>'局選択（枠なし）'!$K$2*LEN(テーブル1[[#This Row],[JFN]])</f>
        <v>0</v>
      </c>
      <c r="AF74">
        <f>'局選択（枠なし）'!$M$2*LEN(テーブル1[[#This Row],[JFL]])</f>
        <v>0</v>
      </c>
      <c r="AG74">
        <f ca="1">SUM(テーブル1[[#This Row],[局選択枠なし]:[JFL枠なし]])</f>
        <v>0</v>
      </c>
      <c r="AH74" t="str">
        <f ca="1">IF(ROW()&gt;2,AH73,"")&amp;IF(SUM(テーブル1[[#This Row],[局選択枠なし]:[JFL枠なし]])&gt;0,$F74&amp;"/","")</f>
        <v/>
      </c>
    </row>
    <row r="75" spans="1:34" ht="18" customHeight="1">
      <c r="A75" t="s">
        <v>267</v>
      </c>
      <c r="B75" t="s">
        <v>237</v>
      </c>
      <c r="C75">
        <v>3</v>
      </c>
      <c r="D75" t="str">
        <f>テーブル1[[#This Row],[地区]]&amp;"_"&amp;テーブル1[[#This Row],[カテゴリ]]&amp;"_"&amp;(RIGHT("0"&amp;テーブル1[[#This Row],[地区カテゴリ内順]],2))</f>
        <v>中国_AM_03</v>
      </c>
      <c r="E75" t="s">
        <v>207</v>
      </c>
      <c r="F75" t="str">
        <f>IF(LENB(ASC(テーブル1[[#This Row],[局名]]))&gt;=11,SUBSTITUTE(ASC(テーブル1[[#This Row],[局名]]),"放送",""),ASC(テーブル1[[#This Row],[局名]]))</f>
        <v>山陽放送</v>
      </c>
      <c r="G75" t="s">
        <v>364</v>
      </c>
      <c r="H75" t="s">
        <v>277</v>
      </c>
      <c r="I75" t="s">
        <v>244</v>
      </c>
      <c r="J75" t="s">
        <v>244</v>
      </c>
      <c r="K75" t="s">
        <v>277</v>
      </c>
      <c r="L75" t="s">
        <v>277</v>
      </c>
      <c r="M75" t="s">
        <v>244</v>
      </c>
      <c r="N75" t="s">
        <v>244</v>
      </c>
      <c r="O75">
        <f ca="1">OFFSET('局選択（枠あり）'!$E$3,MATCH(テーブル1[[#This Row],[地区]]&amp;"_"&amp;テーブル1[[#This Row],[カテゴリ]],'局選択（枠あり）'!$B$4:$B$65,0),2*(テーブル1[[#This Row],[地区カテゴリ内順]]-1))*1</f>
        <v>0</v>
      </c>
      <c r="P75">
        <f>'局選択（枠あり）'!$O$2*LEN(テーブル1[[#This Row],[AM]])</f>
        <v>0</v>
      </c>
      <c r="Q75">
        <f>'局選択（枠あり）'!$Q$2*LEN(テーブル1[[#This Row],[FM]])</f>
        <v>0</v>
      </c>
      <c r="R75">
        <f>'局選択（枠あり）'!$S$2*1</f>
        <v>0</v>
      </c>
      <c r="S75">
        <f>'局選択（枠あり）'!$G$2*LEN(テーブル1[[#This Row],[JRN]])</f>
        <v>0</v>
      </c>
      <c r="T75">
        <f>'局選択（枠あり）'!$I$2*LEN(テーブル1[[#This Row],[NRN]])</f>
        <v>0</v>
      </c>
      <c r="U75">
        <f>'局選択（枠あり）'!$K$2*LEN(テーブル1[[#This Row],[JFN]])</f>
        <v>0</v>
      </c>
      <c r="V75">
        <f>'局選択（枠あり）'!$M$2*LEN(テーブル1[[#This Row],[JFL]])</f>
        <v>0</v>
      </c>
      <c r="W75">
        <f ca="1">SUM(テーブル1[[#This Row],[局選択枠あり]:[JFL枠あり]])</f>
        <v>0</v>
      </c>
      <c r="X75" t="str">
        <f ca="1">IF(ROW()&gt;2,X74,"")&amp;IF(SUM(テーブル1[[#This Row],[局選択枠あり]:[JFL枠あり]])&gt;0,$F75&amp;"/","")</f>
        <v/>
      </c>
      <c r="Y75">
        <f ca="1">OFFSET('局選択（枠なし）'!$E$3,MATCH(テーブル1[[#This Row],[地区]]&amp;"_"&amp;テーブル1[[#This Row],[カテゴリ]],'局選択（枠なし）'!$B$4:$B$65,0),2*(テーブル1[[#This Row],[地区カテゴリ内順]]-1))*1</f>
        <v>0</v>
      </c>
      <c r="Z75">
        <f>'局選択（枠なし）'!$O$2*LEN(テーブル1[[#This Row],[AM]])</f>
        <v>0</v>
      </c>
      <c r="AA75">
        <f>'局選択（枠なし）'!$Q$2*LEN(テーブル1[[#This Row],[FM]])</f>
        <v>0</v>
      </c>
      <c r="AB75">
        <f>'局選択（枠なし）'!$S$2*1</f>
        <v>0</v>
      </c>
      <c r="AC75">
        <f>'局選択（枠なし）'!$G$2*LEN(テーブル1[[#This Row],[JRN]])</f>
        <v>0</v>
      </c>
      <c r="AD75">
        <f>'局選択（枠なし）'!$I$2*LEN(テーブル1[[#This Row],[NRN]])</f>
        <v>0</v>
      </c>
      <c r="AE75">
        <f>'局選択（枠なし）'!$K$2*LEN(テーブル1[[#This Row],[JFN]])</f>
        <v>0</v>
      </c>
      <c r="AF75">
        <f>'局選択（枠なし）'!$M$2*LEN(テーブル1[[#This Row],[JFL]])</f>
        <v>0</v>
      </c>
      <c r="AG75">
        <f ca="1">SUM(テーブル1[[#This Row],[局選択枠なし]:[JFL枠なし]])</f>
        <v>0</v>
      </c>
      <c r="AH75" t="str">
        <f ca="1">IF(ROW()&gt;2,AH74,"")&amp;IF(SUM(テーブル1[[#This Row],[局選択枠なし]:[JFL枠なし]])&gt;0,$F75&amp;"/","")</f>
        <v/>
      </c>
    </row>
    <row r="76" spans="1:34" ht="18" customHeight="1">
      <c r="A76" t="s">
        <v>267</v>
      </c>
      <c r="B76" t="s">
        <v>237</v>
      </c>
      <c r="C76">
        <v>4</v>
      </c>
      <c r="D76" t="str">
        <f>テーブル1[[#This Row],[地区]]&amp;"_"&amp;テーブル1[[#This Row],[カテゴリ]]&amp;"_"&amp;(RIGHT("0"&amp;テーブル1[[#This Row],[地区カテゴリ内順]],2))</f>
        <v>中国_AM_04</v>
      </c>
      <c r="E76" t="s">
        <v>208</v>
      </c>
      <c r="F76" t="str">
        <f>IF(LENB(ASC(テーブル1[[#This Row],[局名]]))&gt;=11,SUBSTITUTE(ASC(テーブル1[[#This Row],[局名]]),"放送",""),ASC(テーブル1[[#This Row],[局名]]))</f>
        <v>山口放送</v>
      </c>
      <c r="G76" t="s">
        <v>365</v>
      </c>
      <c r="H76" t="s">
        <v>277</v>
      </c>
      <c r="I76" t="s">
        <v>244</v>
      </c>
      <c r="J76" t="s">
        <v>244</v>
      </c>
      <c r="K76" t="s">
        <v>277</v>
      </c>
      <c r="L76" t="s">
        <v>277</v>
      </c>
      <c r="M76" t="s">
        <v>244</v>
      </c>
      <c r="N76" t="s">
        <v>244</v>
      </c>
      <c r="O76">
        <f ca="1">OFFSET('局選択（枠あり）'!$E$3,MATCH(テーブル1[[#This Row],[地区]]&amp;"_"&amp;テーブル1[[#This Row],[カテゴリ]],'局選択（枠あり）'!$B$4:$B$65,0),2*(テーブル1[[#This Row],[地区カテゴリ内順]]-1))*1</f>
        <v>0</v>
      </c>
      <c r="P76">
        <f>'局選択（枠あり）'!$O$2*LEN(テーブル1[[#This Row],[AM]])</f>
        <v>0</v>
      </c>
      <c r="Q76">
        <f>'局選択（枠あり）'!$Q$2*LEN(テーブル1[[#This Row],[FM]])</f>
        <v>0</v>
      </c>
      <c r="R76">
        <f>'局選択（枠あり）'!$S$2*1</f>
        <v>0</v>
      </c>
      <c r="S76">
        <f>'局選択（枠あり）'!$G$2*LEN(テーブル1[[#This Row],[JRN]])</f>
        <v>0</v>
      </c>
      <c r="T76">
        <f>'局選択（枠あり）'!$I$2*LEN(テーブル1[[#This Row],[NRN]])</f>
        <v>0</v>
      </c>
      <c r="U76">
        <f>'局選択（枠あり）'!$K$2*LEN(テーブル1[[#This Row],[JFN]])</f>
        <v>0</v>
      </c>
      <c r="V76">
        <f>'局選択（枠あり）'!$M$2*LEN(テーブル1[[#This Row],[JFL]])</f>
        <v>0</v>
      </c>
      <c r="W76">
        <f ca="1">SUM(テーブル1[[#This Row],[局選択枠あり]:[JFL枠あり]])</f>
        <v>0</v>
      </c>
      <c r="X76" t="str">
        <f ca="1">IF(ROW()&gt;2,X75,"")&amp;IF(SUM(テーブル1[[#This Row],[局選択枠あり]:[JFL枠あり]])&gt;0,$F76&amp;"/","")</f>
        <v/>
      </c>
      <c r="Y76">
        <f ca="1">OFFSET('局選択（枠なし）'!$E$3,MATCH(テーブル1[[#This Row],[地区]]&amp;"_"&amp;テーブル1[[#This Row],[カテゴリ]],'局選択（枠なし）'!$B$4:$B$65,0),2*(テーブル1[[#This Row],[地区カテゴリ内順]]-1))*1</f>
        <v>0</v>
      </c>
      <c r="Z76">
        <f>'局選択（枠なし）'!$O$2*LEN(テーブル1[[#This Row],[AM]])</f>
        <v>0</v>
      </c>
      <c r="AA76">
        <f>'局選択（枠なし）'!$Q$2*LEN(テーブル1[[#This Row],[FM]])</f>
        <v>0</v>
      </c>
      <c r="AB76">
        <f>'局選択（枠なし）'!$S$2*1</f>
        <v>0</v>
      </c>
      <c r="AC76">
        <f>'局選択（枠なし）'!$G$2*LEN(テーブル1[[#This Row],[JRN]])</f>
        <v>0</v>
      </c>
      <c r="AD76">
        <f>'局選択（枠なし）'!$I$2*LEN(テーブル1[[#This Row],[NRN]])</f>
        <v>0</v>
      </c>
      <c r="AE76">
        <f>'局選択（枠なし）'!$K$2*LEN(テーブル1[[#This Row],[JFN]])</f>
        <v>0</v>
      </c>
      <c r="AF76">
        <f>'局選択（枠なし）'!$M$2*LEN(テーブル1[[#This Row],[JFL]])</f>
        <v>0</v>
      </c>
      <c r="AG76">
        <f ca="1">SUM(テーブル1[[#This Row],[局選択枠なし]:[JFL枠なし]])</f>
        <v>0</v>
      </c>
      <c r="AH76" t="str">
        <f ca="1">IF(ROW()&gt;2,AH75,"")&amp;IF(SUM(テーブル1[[#This Row],[局選択枠なし]:[JFL枠なし]])&gt;0,$F76&amp;"/","")</f>
        <v/>
      </c>
    </row>
    <row r="77" spans="1:34" ht="18" customHeight="1">
      <c r="A77" t="s">
        <v>267</v>
      </c>
      <c r="B77" t="s">
        <v>238</v>
      </c>
      <c r="C77">
        <v>1</v>
      </c>
      <c r="D77" t="str">
        <f>テーブル1[[#This Row],[地区]]&amp;"_"&amp;テーブル1[[#This Row],[カテゴリ]]&amp;"_"&amp;(RIGHT("0"&amp;テーブル1[[#This Row],[地区カテゴリ内順]],2))</f>
        <v>中国_FM_01</v>
      </c>
      <c r="E77" t="s">
        <v>209</v>
      </c>
      <c r="F77" t="str">
        <f>IF(LENB(ASC(テーブル1[[#This Row],[局名]]))&gt;=11,SUBSTITUTE(ASC(テーブル1[[#This Row],[局名]]),"放送",""),ASC(テーブル1[[#This Row],[局名]]))</f>
        <v>広島ｴﾌｴﾑ</v>
      </c>
      <c r="G77" t="s">
        <v>366</v>
      </c>
      <c r="H77" t="s">
        <v>244</v>
      </c>
      <c r="I77" t="s">
        <v>277</v>
      </c>
      <c r="J77" t="s">
        <v>244</v>
      </c>
      <c r="K77" t="s">
        <v>244</v>
      </c>
      <c r="L77" t="s">
        <v>244</v>
      </c>
      <c r="M77" t="s">
        <v>277</v>
      </c>
      <c r="N77" t="s">
        <v>244</v>
      </c>
      <c r="O77">
        <f ca="1">OFFSET('局選択（枠あり）'!$E$3,MATCH(テーブル1[[#This Row],[地区]]&amp;"_"&amp;テーブル1[[#This Row],[カテゴリ]],'局選択（枠あり）'!$B$4:$B$65,0),2*(テーブル1[[#This Row],[地区カテゴリ内順]]-1))*1</f>
        <v>0</v>
      </c>
      <c r="P77">
        <f>'局選択（枠あり）'!$O$2*LEN(テーブル1[[#This Row],[AM]])</f>
        <v>0</v>
      </c>
      <c r="Q77">
        <f>'局選択（枠あり）'!$Q$2*LEN(テーブル1[[#This Row],[FM]])</f>
        <v>0</v>
      </c>
      <c r="R77">
        <f>'局選択（枠あり）'!$S$2*1</f>
        <v>0</v>
      </c>
      <c r="S77">
        <f>'局選択（枠あり）'!$G$2*LEN(テーブル1[[#This Row],[JRN]])</f>
        <v>0</v>
      </c>
      <c r="T77">
        <f>'局選択（枠あり）'!$I$2*LEN(テーブル1[[#This Row],[NRN]])</f>
        <v>0</v>
      </c>
      <c r="U77">
        <f>'局選択（枠あり）'!$K$2*LEN(テーブル1[[#This Row],[JFN]])</f>
        <v>0</v>
      </c>
      <c r="V77">
        <f>'局選択（枠あり）'!$M$2*LEN(テーブル1[[#This Row],[JFL]])</f>
        <v>0</v>
      </c>
      <c r="W77">
        <f ca="1">SUM(テーブル1[[#This Row],[局選択枠あり]:[JFL枠あり]])</f>
        <v>0</v>
      </c>
      <c r="X77" t="str">
        <f ca="1">IF(ROW()&gt;2,X76,"")&amp;IF(SUM(テーブル1[[#This Row],[局選択枠あり]:[JFL枠あり]])&gt;0,$F77&amp;"/","")</f>
        <v/>
      </c>
      <c r="Y77">
        <f ca="1">OFFSET('局選択（枠なし）'!$E$3,MATCH(テーブル1[[#This Row],[地区]]&amp;"_"&amp;テーブル1[[#This Row],[カテゴリ]],'局選択（枠なし）'!$B$4:$B$65,0),2*(テーブル1[[#This Row],[地区カテゴリ内順]]-1))*1</f>
        <v>0</v>
      </c>
      <c r="Z77">
        <f>'局選択（枠なし）'!$O$2*LEN(テーブル1[[#This Row],[AM]])</f>
        <v>0</v>
      </c>
      <c r="AA77">
        <f>'局選択（枠なし）'!$Q$2*LEN(テーブル1[[#This Row],[FM]])</f>
        <v>0</v>
      </c>
      <c r="AB77">
        <f>'局選択（枠なし）'!$S$2*1</f>
        <v>0</v>
      </c>
      <c r="AC77">
        <f>'局選択（枠なし）'!$G$2*LEN(テーブル1[[#This Row],[JRN]])</f>
        <v>0</v>
      </c>
      <c r="AD77">
        <f>'局選択（枠なし）'!$I$2*LEN(テーブル1[[#This Row],[NRN]])</f>
        <v>0</v>
      </c>
      <c r="AE77">
        <f>'局選択（枠なし）'!$K$2*LEN(テーブル1[[#This Row],[JFN]])</f>
        <v>0</v>
      </c>
      <c r="AF77">
        <f>'局選択（枠なし）'!$M$2*LEN(テーブル1[[#This Row],[JFL]])</f>
        <v>0</v>
      </c>
      <c r="AG77">
        <f ca="1">SUM(テーブル1[[#This Row],[局選択枠なし]:[JFL枠なし]])</f>
        <v>0</v>
      </c>
      <c r="AH77" t="str">
        <f ca="1">IF(ROW()&gt;2,AH76,"")&amp;IF(SUM(テーブル1[[#This Row],[局選択枠なし]:[JFL枠なし]])&gt;0,$F77&amp;"/","")</f>
        <v/>
      </c>
    </row>
    <row r="78" spans="1:34" ht="18" customHeight="1">
      <c r="A78" t="s">
        <v>267</v>
      </c>
      <c r="B78" t="s">
        <v>238</v>
      </c>
      <c r="C78">
        <v>2</v>
      </c>
      <c r="D78" t="str">
        <f>テーブル1[[#This Row],[地区]]&amp;"_"&amp;テーブル1[[#This Row],[カテゴリ]]&amp;"_"&amp;(RIGHT("0"&amp;テーブル1[[#This Row],[地区カテゴリ内順]],2))</f>
        <v>中国_FM_02</v>
      </c>
      <c r="E78" t="s">
        <v>210</v>
      </c>
      <c r="F78" t="str">
        <f>IF(LENB(ASC(テーブル1[[#This Row],[局名]]))&gt;=11,SUBSTITUTE(ASC(テーブル1[[#This Row],[局名]]),"放送",""),ASC(テーブル1[[#This Row],[局名]]))</f>
        <v>ｴﾌｴﾑ山陰</v>
      </c>
      <c r="G78" t="s">
        <v>367</v>
      </c>
      <c r="H78" t="s">
        <v>244</v>
      </c>
      <c r="I78" t="s">
        <v>277</v>
      </c>
      <c r="J78" t="s">
        <v>244</v>
      </c>
      <c r="K78" t="s">
        <v>244</v>
      </c>
      <c r="L78" t="s">
        <v>244</v>
      </c>
      <c r="M78" t="s">
        <v>277</v>
      </c>
      <c r="N78" t="s">
        <v>244</v>
      </c>
      <c r="O78">
        <f ca="1">OFFSET('局選択（枠あり）'!$E$3,MATCH(テーブル1[[#This Row],[地区]]&amp;"_"&amp;テーブル1[[#This Row],[カテゴリ]],'局選択（枠あり）'!$B$4:$B$65,0),2*(テーブル1[[#This Row],[地区カテゴリ内順]]-1))*1</f>
        <v>0</v>
      </c>
      <c r="P78">
        <f>'局選択（枠あり）'!$O$2*LEN(テーブル1[[#This Row],[AM]])</f>
        <v>0</v>
      </c>
      <c r="Q78">
        <f>'局選択（枠あり）'!$Q$2*LEN(テーブル1[[#This Row],[FM]])</f>
        <v>0</v>
      </c>
      <c r="R78">
        <f>'局選択（枠あり）'!$S$2*1</f>
        <v>0</v>
      </c>
      <c r="S78">
        <f>'局選択（枠あり）'!$G$2*LEN(テーブル1[[#This Row],[JRN]])</f>
        <v>0</v>
      </c>
      <c r="T78">
        <f>'局選択（枠あり）'!$I$2*LEN(テーブル1[[#This Row],[NRN]])</f>
        <v>0</v>
      </c>
      <c r="U78">
        <f>'局選択（枠あり）'!$K$2*LEN(テーブル1[[#This Row],[JFN]])</f>
        <v>0</v>
      </c>
      <c r="V78">
        <f>'局選択（枠あり）'!$M$2*LEN(テーブル1[[#This Row],[JFL]])</f>
        <v>0</v>
      </c>
      <c r="W78">
        <f ca="1">SUM(テーブル1[[#This Row],[局選択枠あり]:[JFL枠あり]])</f>
        <v>0</v>
      </c>
      <c r="X78" t="str">
        <f ca="1">IF(ROW()&gt;2,X77,"")&amp;IF(SUM(テーブル1[[#This Row],[局選択枠あり]:[JFL枠あり]])&gt;0,$F78&amp;"/","")</f>
        <v/>
      </c>
      <c r="Y78">
        <f ca="1">OFFSET('局選択（枠なし）'!$E$3,MATCH(テーブル1[[#This Row],[地区]]&amp;"_"&amp;テーブル1[[#This Row],[カテゴリ]],'局選択（枠なし）'!$B$4:$B$65,0),2*(テーブル1[[#This Row],[地区カテゴリ内順]]-1))*1</f>
        <v>0</v>
      </c>
      <c r="Z78">
        <f>'局選択（枠なし）'!$O$2*LEN(テーブル1[[#This Row],[AM]])</f>
        <v>0</v>
      </c>
      <c r="AA78">
        <f>'局選択（枠なし）'!$Q$2*LEN(テーブル1[[#This Row],[FM]])</f>
        <v>0</v>
      </c>
      <c r="AB78">
        <f>'局選択（枠なし）'!$S$2*1</f>
        <v>0</v>
      </c>
      <c r="AC78">
        <f>'局選択（枠なし）'!$G$2*LEN(テーブル1[[#This Row],[JRN]])</f>
        <v>0</v>
      </c>
      <c r="AD78">
        <f>'局選択（枠なし）'!$I$2*LEN(テーブル1[[#This Row],[NRN]])</f>
        <v>0</v>
      </c>
      <c r="AE78">
        <f>'局選択（枠なし）'!$K$2*LEN(テーブル1[[#This Row],[JFN]])</f>
        <v>0</v>
      </c>
      <c r="AF78">
        <f>'局選択（枠なし）'!$M$2*LEN(テーブル1[[#This Row],[JFL]])</f>
        <v>0</v>
      </c>
      <c r="AG78">
        <f ca="1">SUM(テーブル1[[#This Row],[局選択枠なし]:[JFL枠なし]])</f>
        <v>0</v>
      </c>
      <c r="AH78" t="str">
        <f ca="1">IF(ROW()&gt;2,AH77,"")&amp;IF(SUM(テーブル1[[#This Row],[局選択枠なし]:[JFL枠なし]])&gt;0,$F78&amp;"/","")</f>
        <v/>
      </c>
    </row>
    <row r="79" spans="1:34" ht="18" customHeight="1">
      <c r="A79" t="s">
        <v>267</v>
      </c>
      <c r="B79" t="s">
        <v>238</v>
      </c>
      <c r="C79">
        <v>3</v>
      </c>
      <c r="D79" t="str">
        <f>テーブル1[[#This Row],[地区]]&amp;"_"&amp;テーブル1[[#This Row],[カテゴリ]]&amp;"_"&amp;(RIGHT("0"&amp;テーブル1[[#This Row],[地区カテゴリ内順]],2))</f>
        <v>中国_FM_03</v>
      </c>
      <c r="E79" t="s">
        <v>211</v>
      </c>
      <c r="F79" t="str">
        <f>IF(LENB(ASC(テーブル1[[#This Row],[局名]]))&gt;=11,SUBSTITUTE(ASC(テーブル1[[#This Row],[局名]]),"放送",""),ASC(テーブル1[[#This Row],[局名]]))</f>
        <v>岡山ｴﾌｴﾑ</v>
      </c>
      <c r="G79" t="s">
        <v>368</v>
      </c>
      <c r="H79" t="s">
        <v>244</v>
      </c>
      <c r="I79" t="s">
        <v>277</v>
      </c>
      <c r="J79" t="s">
        <v>244</v>
      </c>
      <c r="K79" t="s">
        <v>244</v>
      </c>
      <c r="L79" t="s">
        <v>244</v>
      </c>
      <c r="M79" t="s">
        <v>277</v>
      </c>
      <c r="N79" t="s">
        <v>244</v>
      </c>
      <c r="O79">
        <f ca="1">OFFSET('局選択（枠あり）'!$E$3,MATCH(テーブル1[[#This Row],[地区]]&amp;"_"&amp;テーブル1[[#This Row],[カテゴリ]],'局選択（枠あり）'!$B$4:$B$65,0),2*(テーブル1[[#This Row],[地区カテゴリ内順]]-1))*1</f>
        <v>0</v>
      </c>
      <c r="P79">
        <f>'局選択（枠あり）'!$O$2*LEN(テーブル1[[#This Row],[AM]])</f>
        <v>0</v>
      </c>
      <c r="Q79">
        <f>'局選択（枠あり）'!$Q$2*LEN(テーブル1[[#This Row],[FM]])</f>
        <v>0</v>
      </c>
      <c r="R79">
        <f>'局選択（枠あり）'!$S$2*1</f>
        <v>0</v>
      </c>
      <c r="S79">
        <f>'局選択（枠あり）'!$G$2*LEN(テーブル1[[#This Row],[JRN]])</f>
        <v>0</v>
      </c>
      <c r="T79">
        <f>'局選択（枠あり）'!$I$2*LEN(テーブル1[[#This Row],[NRN]])</f>
        <v>0</v>
      </c>
      <c r="U79">
        <f>'局選択（枠あり）'!$K$2*LEN(テーブル1[[#This Row],[JFN]])</f>
        <v>0</v>
      </c>
      <c r="V79">
        <f>'局選択（枠あり）'!$M$2*LEN(テーブル1[[#This Row],[JFL]])</f>
        <v>0</v>
      </c>
      <c r="W79">
        <f ca="1">SUM(テーブル1[[#This Row],[局選択枠あり]:[JFL枠あり]])</f>
        <v>0</v>
      </c>
      <c r="X79" t="str">
        <f ca="1">IF(ROW()&gt;2,X78,"")&amp;IF(SUM(テーブル1[[#This Row],[局選択枠あり]:[JFL枠あり]])&gt;0,$F79&amp;"/","")</f>
        <v/>
      </c>
      <c r="Y79">
        <f ca="1">OFFSET('局選択（枠なし）'!$E$3,MATCH(テーブル1[[#This Row],[地区]]&amp;"_"&amp;テーブル1[[#This Row],[カテゴリ]],'局選択（枠なし）'!$B$4:$B$65,0),2*(テーブル1[[#This Row],[地区カテゴリ内順]]-1))*1</f>
        <v>0</v>
      </c>
      <c r="Z79">
        <f>'局選択（枠なし）'!$O$2*LEN(テーブル1[[#This Row],[AM]])</f>
        <v>0</v>
      </c>
      <c r="AA79">
        <f>'局選択（枠なし）'!$Q$2*LEN(テーブル1[[#This Row],[FM]])</f>
        <v>0</v>
      </c>
      <c r="AB79">
        <f>'局選択（枠なし）'!$S$2*1</f>
        <v>0</v>
      </c>
      <c r="AC79">
        <f>'局選択（枠なし）'!$G$2*LEN(テーブル1[[#This Row],[JRN]])</f>
        <v>0</v>
      </c>
      <c r="AD79">
        <f>'局選択（枠なし）'!$I$2*LEN(テーブル1[[#This Row],[NRN]])</f>
        <v>0</v>
      </c>
      <c r="AE79">
        <f>'局選択（枠なし）'!$K$2*LEN(テーブル1[[#This Row],[JFN]])</f>
        <v>0</v>
      </c>
      <c r="AF79">
        <f>'局選択（枠なし）'!$M$2*LEN(テーブル1[[#This Row],[JFL]])</f>
        <v>0</v>
      </c>
      <c r="AG79">
        <f ca="1">SUM(テーブル1[[#This Row],[局選択枠なし]:[JFL枠なし]])</f>
        <v>0</v>
      </c>
      <c r="AH79" t="str">
        <f ca="1">IF(ROW()&gt;2,AH78,"")&amp;IF(SUM(テーブル1[[#This Row],[局選択枠なし]:[JFL枠なし]])&gt;0,$F79&amp;"/","")</f>
        <v/>
      </c>
    </row>
    <row r="80" spans="1:34" ht="18" customHeight="1">
      <c r="A80" t="s">
        <v>267</v>
      </c>
      <c r="B80" t="s">
        <v>238</v>
      </c>
      <c r="C80">
        <v>4</v>
      </c>
      <c r="D80" t="str">
        <f>テーブル1[[#This Row],[地区]]&amp;"_"&amp;テーブル1[[#This Row],[カテゴリ]]&amp;"_"&amp;(RIGHT("0"&amp;テーブル1[[#This Row],[地区カテゴリ内順]],2))</f>
        <v>中国_FM_04</v>
      </c>
      <c r="E80" t="s">
        <v>212</v>
      </c>
      <c r="F80" t="str">
        <f>IF(LENB(ASC(テーブル1[[#This Row],[局名]]))&gt;=11,SUBSTITUTE(ASC(テーブル1[[#This Row],[局名]]),"放送",""),ASC(テーブル1[[#This Row],[局名]]))</f>
        <v>ｴﾌｴﾑ山口</v>
      </c>
      <c r="G80" t="s">
        <v>369</v>
      </c>
      <c r="H80" t="s">
        <v>244</v>
      </c>
      <c r="I80" t="s">
        <v>277</v>
      </c>
      <c r="J80" t="s">
        <v>244</v>
      </c>
      <c r="K80" t="s">
        <v>244</v>
      </c>
      <c r="L80" t="s">
        <v>244</v>
      </c>
      <c r="M80" t="s">
        <v>277</v>
      </c>
      <c r="N80" t="s">
        <v>244</v>
      </c>
      <c r="O80">
        <f ca="1">OFFSET('局選択（枠あり）'!$E$3,MATCH(テーブル1[[#This Row],[地区]]&amp;"_"&amp;テーブル1[[#This Row],[カテゴリ]],'局選択（枠あり）'!$B$4:$B$65,0),2*(テーブル1[[#This Row],[地区カテゴリ内順]]-1))*1</f>
        <v>0</v>
      </c>
      <c r="P80">
        <f>'局選択（枠あり）'!$O$2*LEN(テーブル1[[#This Row],[AM]])</f>
        <v>0</v>
      </c>
      <c r="Q80">
        <f>'局選択（枠あり）'!$Q$2*LEN(テーブル1[[#This Row],[FM]])</f>
        <v>0</v>
      </c>
      <c r="R80">
        <f>'局選択（枠あり）'!$S$2*1</f>
        <v>0</v>
      </c>
      <c r="S80">
        <f>'局選択（枠あり）'!$G$2*LEN(テーブル1[[#This Row],[JRN]])</f>
        <v>0</v>
      </c>
      <c r="T80">
        <f>'局選択（枠あり）'!$I$2*LEN(テーブル1[[#This Row],[NRN]])</f>
        <v>0</v>
      </c>
      <c r="U80">
        <f>'局選択（枠あり）'!$K$2*LEN(テーブル1[[#This Row],[JFN]])</f>
        <v>0</v>
      </c>
      <c r="V80">
        <f>'局選択（枠あり）'!$M$2*LEN(テーブル1[[#This Row],[JFL]])</f>
        <v>0</v>
      </c>
      <c r="W80">
        <f ca="1">SUM(テーブル1[[#This Row],[局選択枠あり]:[JFL枠あり]])</f>
        <v>0</v>
      </c>
      <c r="X80" t="str">
        <f ca="1">IF(ROW()&gt;2,X79,"")&amp;IF(SUM(テーブル1[[#This Row],[局選択枠あり]:[JFL枠あり]])&gt;0,$F80&amp;"/","")</f>
        <v/>
      </c>
      <c r="Y80">
        <f ca="1">OFFSET('局選択（枠なし）'!$E$3,MATCH(テーブル1[[#This Row],[地区]]&amp;"_"&amp;テーブル1[[#This Row],[カテゴリ]],'局選択（枠なし）'!$B$4:$B$65,0),2*(テーブル1[[#This Row],[地区カテゴリ内順]]-1))*1</f>
        <v>0</v>
      </c>
      <c r="Z80">
        <f>'局選択（枠なし）'!$O$2*LEN(テーブル1[[#This Row],[AM]])</f>
        <v>0</v>
      </c>
      <c r="AA80">
        <f>'局選択（枠なし）'!$Q$2*LEN(テーブル1[[#This Row],[FM]])</f>
        <v>0</v>
      </c>
      <c r="AB80">
        <f>'局選択（枠なし）'!$S$2*1</f>
        <v>0</v>
      </c>
      <c r="AC80">
        <f>'局選択（枠なし）'!$G$2*LEN(テーブル1[[#This Row],[JRN]])</f>
        <v>0</v>
      </c>
      <c r="AD80">
        <f>'局選択（枠なし）'!$I$2*LEN(テーブル1[[#This Row],[NRN]])</f>
        <v>0</v>
      </c>
      <c r="AE80">
        <f>'局選択（枠なし）'!$K$2*LEN(テーブル1[[#This Row],[JFN]])</f>
        <v>0</v>
      </c>
      <c r="AF80">
        <f>'局選択（枠なし）'!$M$2*LEN(テーブル1[[#This Row],[JFL]])</f>
        <v>0</v>
      </c>
      <c r="AG80">
        <f ca="1">SUM(テーブル1[[#This Row],[局選択枠なし]:[JFL枠なし]])</f>
        <v>0</v>
      </c>
      <c r="AH80" t="str">
        <f ca="1">IF(ROW()&gt;2,AH79,"")&amp;IF(SUM(テーブル1[[#This Row],[局選択枠なし]:[JFL枠なし]])&gt;0,$F80&amp;"/","")</f>
        <v/>
      </c>
    </row>
    <row r="81" spans="1:34" ht="18" customHeight="1">
      <c r="A81" t="s">
        <v>268</v>
      </c>
      <c r="B81" t="s">
        <v>237</v>
      </c>
      <c r="C81">
        <v>1</v>
      </c>
      <c r="D81" t="str">
        <f>テーブル1[[#This Row],[地区]]&amp;"_"&amp;テーブル1[[#This Row],[カテゴリ]]&amp;"_"&amp;(RIGHT("0"&amp;テーブル1[[#This Row],[地区カテゴリ内順]],2))</f>
        <v>四国_AM_01</v>
      </c>
      <c r="E81" t="s">
        <v>213</v>
      </c>
      <c r="F81" t="str">
        <f>IF(LENB(ASC(テーブル1[[#This Row],[局名]]))&gt;=11,SUBSTITUTE(ASC(テーブル1[[#This Row],[局名]]),"放送",""),ASC(テーブル1[[#This Row],[局名]]))</f>
        <v>四国放送</v>
      </c>
      <c r="G81" t="s">
        <v>370</v>
      </c>
      <c r="H81" t="s">
        <v>277</v>
      </c>
      <c r="I81" t="s">
        <v>244</v>
      </c>
      <c r="J81" t="s">
        <v>244</v>
      </c>
      <c r="K81" t="s">
        <v>277</v>
      </c>
      <c r="L81" t="s">
        <v>277</v>
      </c>
      <c r="M81" t="s">
        <v>244</v>
      </c>
      <c r="N81" t="s">
        <v>244</v>
      </c>
      <c r="O81">
        <f ca="1">OFFSET('局選択（枠あり）'!$E$3,MATCH(テーブル1[[#This Row],[地区]]&amp;"_"&amp;テーブル1[[#This Row],[カテゴリ]],'局選択（枠あり）'!$B$4:$B$65,0),2*(テーブル1[[#This Row],[地区カテゴリ内順]]-1))*1</f>
        <v>0</v>
      </c>
      <c r="P81">
        <f>'局選択（枠あり）'!$O$2*LEN(テーブル1[[#This Row],[AM]])</f>
        <v>0</v>
      </c>
      <c r="Q81">
        <f>'局選択（枠あり）'!$Q$2*LEN(テーブル1[[#This Row],[FM]])</f>
        <v>0</v>
      </c>
      <c r="R81">
        <f>'局選択（枠あり）'!$S$2*1</f>
        <v>0</v>
      </c>
      <c r="S81">
        <f>'局選択（枠あり）'!$G$2*LEN(テーブル1[[#This Row],[JRN]])</f>
        <v>0</v>
      </c>
      <c r="T81">
        <f>'局選択（枠あり）'!$I$2*LEN(テーブル1[[#This Row],[NRN]])</f>
        <v>0</v>
      </c>
      <c r="U81">
        <f>'局選択（枠あり）'!$K$2*LEN(テーブル1[[#This Row],[JFN]])</f>
        <v>0</v>
      </c>
      <c r="V81">
        <f>'局選択（枠あり）'!$M$2*LEN(テーブル1[[#This Row],[JFL]])</f>
        <v>0</v>
      </c>
      <c r="W81">
        <f ca="1">SUM(テーブル1[[#This Row],[局選択枠あり]:[JFL枠あり]])</f>
        <v>0</v>
      </c>
      <c r="X81" t="str">
        <f ca="1">IF(ROW()&gt;2,X80,"")&amp;IF(SUM(テーブル1[[#This Row],[局選択枠あり]:[JFL枠あり]])&gt;0,$F81&amp;"/","")</f>
        <v/>
      </c>
      <c r="Y81">
        <f ca="1">OFFSET('局選択（枠なし）'!$E$3,MATCH(テーブル1[[#This Row],[地区]]&amp;"_"&amp;テーブル1[[#This Row],[カテゴリ]],'局選択（枠なし）'!$B$4:$B$65,0),2*(テーブル1[[#This Row],[地区カテゴリ内順]]-1))*1</f>
        <v>0</v>
      </c>
      <c r="Z81">
        <f>'局選択（枠なし）'!$O$2*LEN(テーブル1[[#This Row],[AM]])</f>
        <v>0</v>
      </c>
      <c r="AA81">
        <f>'局選択（枠なし）'!$Q$2*LEN(テーブル1[[#This Row],[FM]])</f>
        <v>0</v>
      </c>
      <c r="AB81">
        <f>'局選択（枠なし）'!$S$2*1</f>
        <v>0</v>
      </c>
      <c r="AC81">
        <f>'局選択（枠なし）'!$G$2*LEN(テーブル1[[#This Row],[JRN]])</f>
        <v>0</v>
      </c>
      <c r="AD81">
        <f>'局選択（枠なし）'!$I$2*LEN(テーブル1[[#This Row],[NRN]])</f>
        <v>0</v>
      </c>
      <c r="AE81">
        <f>'局選択（枠なし）'!$K$2*LEN(テーブル1[[#This Row],[JFN]])</f>
        <v>0</v>
      </c>
      <c r="AF81">
        <f>'局選択（枠なし）'!$M$2*LEN(テーブル1[[#This Row],[JFL]])</f>
        <v>0</v>
      </c>
      <c r="AG81">
        <f ca="1">SUM(テーブル1[[#This Row],[局選択枠なし]:[JFL枠なし]])</f>
        <v>0</v>
      </c>
      <c r="AH81" t="str">
        <f ca="1">IF(ROW()&gt;2,AH80,"")&amp;IF(SUM(テーブル1[[#This Row],[局選択枠なし]:[JFL枠なし]])&gt;0,$F81&amp;"/","")</f>
        <v/>
      </c>
    </row>
    <row r="82" spans="1:34" ht="18" customHeight="1">
      <c r="A82" t="s">
        <v>268</v>
      </c>
      <c r="B82" t="s">
        <v>237</v>
      </c>
      <c r="C82">
        <v>2</v>
      </c>
      <c r="D82" t="str">
        <f>テーブル1[[#This Row],[地区]]&amp;"_"&amp;テーブル1[[#This Row],[カテゴリ]]&amp;"_"&amp;(RIGHT("0"&amp;テーブル1[[#This Row],[地区カテゴリ内順]],2))</f>
        <v>四国_AM_02</v>
      </c>
      <c r="E82" t="s">
        <v>214</v>
      </c>
      <c r="F82" t="str">
        <f>IF(LENB(ASC(テーブル1[[#This Row],[局名]]))&gt;=11,SUBSTITUTE(ASC(テーブル1[[#This Row],[局名]]),"放送",""),ASC(テーブル1[[#This Row],[局名]]))</f>
        <v>西日本放送</v>
      </c>
      <c r="G82" t="s">
        <v>371</v>
      </c>
      <c r="H82" t="s">
        <v>277</v>
      </c>
      <c r="I82" t="s">
        <v>244</v>
      </c>
      <c r="J82" t="s">
        <v>244</v>
      </c>
      <c r="K82" t="s">
        <v>277</v>
      </c>
      <c r="L82" t="s">
        <v>277</v>
      </c>
      <c r="M82" t="s">
        <v>244</v>
      </c>
      <c r="N82" t="s">
        <v>244</v>
      </c>
      <c r="O82">
        <f ca="1">OFFSET('局選択（枠あり）'!$E$3,MATCH(テーブル1[[#This Row],[地区]]&amp;"_"&amp;テーブル1[[#This Row],[カテゴリ]],'局選択（枠あり）'!$B$4:$B$65,0),2*(テーブル1[[#This Row],[地区カテゴリ内順]]-1))*1</f>
        <v>0</v>
      </c>
      <c r="P82">
        <f>'局選択（枠あり）'!$O$2*LEN(テーブル1[[#This Row],[AM]])</f>
        <v>0</v>
      </c>
      <c r="Q82">
        <f>'局選択（枠あり）'!$Q$2*LEN(テーブル1[[#This Row],[FM]])</f>
        <v>0</v>
      </c>
      <c r="R82">
        <f>'局選択（枠あり）'!$S$2*1</f>
        <v>0</v>
      </c>
      <c r="S82">
        <f>'局選択（枠あり）'!$G$2*LEN(テーブル1[[#This Row],[JRN]])</f>
        <v>0</v>
      </c>
      <c r="T82">
        <f>'局選択（枠あり）'!$I$2*LEN(テーブル1[[#This Row],[NRN]])</f>
        <v>0</v>
      </c>
      <c r="U82">
        <f>'局選択（枠あり）'!$K$2*LEN(テーブル1[[#This Row],[JFN]])</f>
        <v>0</v>
      </c>
      <c r="V82">
        <f>'局選択（枠あり）'!$M$2*LEN(テーブル1[[#This Row],[JFL]])</f>
        <v>0</v>
      </c>
      <c r="W82">
        <f ca="1">SUM(テーブル1[[#This Row],[局選択枠あり]:[JFL枠あり]])</f>
        <v>0</v>
      </c>
      <c r="X82" t="str">
        <f ca="1">IF(ROW()&gt;2,X81,"")&amp;IF(SUM(テーブル1[[#This Row],[局選択枠あり]:[JFL枠あり]])&gt;0,$F82&amp;"/","")</f>
        <v/>
      </c>
      <c r="Y82">
        <f ca="1">OFFSET('局選択（枠なし）'!$E$3,MATCH(テーブル1[[#This Row],[地区]]&amp;"_"&amp;テーブル1[[#This Row],[カテゴリ]],'局選択（枠なし）'!$B$4:$B$65,0),2*(テーブル1[[#This Row],[地区カテゴリ内順]]-1))*1</f>
        <v>0</v>
      </c>
      <c r="Z82">
        <f>'局選択（枠なし）'!$O$2*LEN(テーブル1[[#This Row],[AM]])</f>
        <v>0</v>
      </c>
      <c r="AA82">
        <f>'局選択（枠なし）'!$Q$2*LEN(テーブル1[[#This Row],[FM]])</f>
        <v>0</v>
      </c>
      <c r="AB82">
        <f>'局選択（枠なし）'!$S$2*1</f>
        <v>0</v>
      </c>
      <c r="AC82">
        <f>'局選択（枠なし）'!$G$2*LEN(テーブル1[[#This Row],[JRN]])</f>
        <v>0</v>
      </c>
      <c r="AD82">
        <f>'局選択（枠なし）'!$I$2*LEN(テーブル1[[#This Row],[NRN]])</f>
        <v>0</v>
      </c>
      <c r="AE82">
        <f>'局選択（枠なし）'!$K$2*LEN(テーブル1[[#This Row],[JFN]])</f>
        <v>0</v>
      </c>
      <c r="AF82">
        <f>'局選択（枠なし）'!$M$2*LEN(テーブル1[[#This Row],[JFL]])</f>
        <v>0</v>
      </c>
      <c r="AG82">
        <f ca="1">SUM(テーブル1[[#This Row],[局選択枠なし]:[JFL枠なし]])</f>
        <v>0</v>
      </c>
      <c r="AH82" t="str">
        <f ca="1">IF(ROW()&gt;2,AH81,"")&amp;IF(SUM(テーブル1[[#This Row],[局選択枠なし]:[JFL枠なし]])&gt;0,$F82&amp;"/","")</f>
        <v/>
      </c>
    </row>
    <row r="83" spans="1:34" ht="18" customHeight="1">
      <c r="A83" t="s">
        <v>268</v>
      </c>
      <c r="B83" t="s">
        <v>237</v>
      </c>
      <c r="C83">
        <v>3</v>
      </c>
      <c r="D83" t="str">
        <f>テーブル1[[#This Row],[地区]]&amp;"_"&amp;テーブル1[[#This Row],[カテゴリ]]&amp;"_"&amp;(RIGHT("0"&amp;テーブル1[[#This Row],[地区カテゴリ内順]],2))</f>
        <v>四国_AM_03</v>
      </c>
      <c r="E83" t="s">
        <v>215</v>
      </c>
      <c r="F83" t="str">
        <f>IF(LENB(ASC(テーブル1[[#This Row],[局名]]))&gt;=11,SUBSTITUTE(ASC(テーブル1[[#This Row],[局名]]),"放送",""),ASC(テーブル1[[#This Row],[局名]]))</f>
        <v>南海放送</v>
      </c>
      <c r="G83" t="s">
        <v>372</v>
      </c>
      <c r="H83" t="s">
        <v>277</v>
      </c>
      <c r="I83" t="s">
        <v>244</v>
      </c>
      <c r="J83" t="s">
        <v>244</v>
      </c>
      <c r="K83" t="s">
        <v>277</v>
      </c>
      <c r="L83" t="s">
        <v>277</v>
      </c>
      <c r="M83" t="s">
        <v>244</v>
      </c>
      <c r="N83" t="s">
        <v>244</v>
      </c>
      <c r="O83">
        <f ca="1">OFFSET('局選択（枠あり）'!$E$3,MATCH(テーブル1[[#This Row],[地区]]&amp;"_"&amp;テーブル1[[#This Row],[カテゴリ]],'局選択（枠あり）'!$B$4:$B$65,0),2*(テーブル1[[#This Row],[地区カテゴリ内順]]-1))*1</f>
        <v>0</v>
      </c>
      <c r="P83">
        <f>'局選択（枠あり）'!$O$2*LEN(テーブル1[[#This Row],[AM]])</f>
        <v>0</v>
      </c>
      <c r="Q83">
        <f>'局選択（枠あり）'!$Q$2*LEN(テーブル1[[#This Row],[FM]])</f>
        <v>0</v>
      </c>
      <c r="R83">
        <f>'局選択（枠あり）'!$S$2*1</f>
        <v>0</v>
      </c>
      <c r="S83">
        <f>'局選択（枠あり）'!$G$2*LEN(テーブル1[[#This Row],[JRN]])</f>
        <v>0</v>
      </c>
      <c r="T83">
        <f>'局選択（枠あり）'!$I$2*LEN(テーブル1[[#This Row],[NRN]])</f>
        <v>0</v>
      </c>
      <c r="U83">
        <f>'局選択（枠あり）'!$K$2*LEN(テーブル1[[#This Row],[JFN]])</f>
        <v>0</v>
      </c>
      <c r="V83">
        <f>'局選択（枠あり）'!$M$2*LEN(テーブル1[[#This Row],[JFL]])</f>
        <v>0</v>
      </c>
      <c r="W83">
        <f ca="1">SUM(テーブル1[[#This Row],[局選択枠あり]:[JFL枠あり]])</f>
        <v>0</v>
      </c>
      <c r="X83" t="str">
        <f ca="1">IF(ROW()&gt;2,X82,"")&amp;IF(SUM(テーブル1[[#This Row],[局選択枠あり]:[JFL枠あり]])&gt;0,$F83&amp;"/","")</f>
        <v/>
      </c>
      <c r="Y83">
        <f ca="1">OFFSET('局選択（枠なし）'!$E$3,MATCH(テーブル1[[#This Row],[地区]]&amp;"_"&amp;テーブル1[[#This Row],[カテゴリ]],'局選択（枠なし）'!$B$4:$B$65,0),2*(テーブル1[[#This Row],[地区カテゴリ内順]]-1))*1</f>
        <v>0</v>
      </c>
      <c r="Z83">
        <f>'局選択（枠なし）'!$O$2*LEN(テーブル1[[#This Row],[AM]])</f>
        <v>0</v>
      </c>
      <c r="AA83">
        <f>'局選択（枠なし）'!$Q$2*LEN(テーブル1[[#This Row],[FM]])</f>
        <v>0</v>
      </c>
      <c r="AB83">
        <f>'局選択（枠なし）'!$S$2*1</f>
        <v>0</v>
      </c>
      <c r="AC83">
        <f>'局選択（枠なし）'!$G$2*LEN(テーブル1[[#This Row],[JRN]])</f>
        <v>0</v>
      </c>
      <c r="AD83">
        <f>'局選択（枠なし）'!$I$2*LEN(テーブル1[[#This Row],[NRN]])</f>
        <v>0</v>
      </c>
      <c r="AE83">
        <f>'局選択（枠なし）'!$K$2*LEN(テーブル1[[#This Row],[JFN]])</f>
        <v>0</v>
      </c>
      <c r="AF83">
        <f>'局選択（枠なし）'!$M$2*LEN(テーブル1[[#This Row],[JFL]])</f>
        <v>0</v>
      </c>
      <c r="AG83">
        <f ca="1">SUM(テーブル1[[#This Row],[局選択枠なし]:[JFL枠なし]])</f>
        <v>0</v>
      </c>
      <c r="AH83" t="str">
        <f ca="1">IF(ROW()&gt;2,AH82,"")&amp;IF(SUM(テーブル1[[#This Row],[局選択枠なし]:[JFL枠なし]])&gt;0,$F83&amp;"/","")</f>
        <v/>
      </c>
    </row>
    <row r="84" spans="1:34" ht="18" customHeight="1">
      <c r="A84" t="s">
        <v>268</v>
      </c>
      <c r="B84" t="s">
        <v>237</v>
      </c>
      <c r="C84">
        <v>4</v>
      </c>
      <c r="D84" t="str">
        <f>テーブル1[[#This Row],[地区]]&amp;"_"&amp;テーブル1[[#This Row],[カテゴリ]]&amp;"_"&amp;(RIGHT("0"&amp;テーブル1[[#This Row],[地区カテゴリ内順]],2))</f>
        <v>四国_AM_04</v>
      </c>
      <c r="E84" t="s">
        <v>216</v>
      </c>
      <c r="F84" t="str">
        <f>IF(LENB(ASC(テーブル1[[#This Row],[局名]]))&gt;=11,SUBSTITUTE(ASC(テーブル1[[#This Row],[局名]]),"放送",""),ASC(テーブル1[[#This Row],[局名]]))</f>
        <v>高知放送</v>
      </c>
      <c r="G84" t="s">
        <v>373</v>
      </c>
      <c r="H84" t="s">
        <v>277</v>
      </c>
      <c r="I84" t="s">
        <v>244</v>
      </c>
      <c r="J84" t="s">
        <v>244</v>
      </c>
      <c r="K84" t="s">
        <v>277</v>
      </c>
      <c r="L84" t="s">
        <v>277</v>
      </c>
      <c r="M84" t="s">
        <v>244</v>
      </c>
      <c r="N84" t="s">
        <v>244</v>
      </c>
      <c r="O84">
        <f ca="1">OFFSET('局選択（枠あり）'!$E$3,MATCH(テーブル1[[#This Row],[地区]]&amp;"_"&amp;テーブル1[[#This Row],[カテゴリ]],'局選択（枠あり）'!$B$4:$B$65,0),2*(テーブル1[[#This Row],[地区カテゴリ内順]]-1))*1</f>
        <v>0</v>
      </c>
      <c r="P84">
        <f>'局選択（枠あり）'!$O$2*LEN(テーブル1[[#This Row],[AM]])</f>
        <v>0</v>
      </c>
      <c r="Q84">
        <f>'局選択（枠あり）'!$Q$2*LEN(テーブル1[[#This Row],[FM]])</f>
        <v>0</v>
      </c>
      <c r="R84">
        <f>'局選択（枠あり）'!$S$2*1</f>
        <v>0</v>
      </c>
      <c r="S84">
        <f>'局選択（枠あり）'!$G$2*LEN(テーブル1[[#This Row],[JRN]])</f>
        <v>0</v>
      </c>
      <c r="T84">
        <f>'局選択（枠あり）'!$I$2*LEN(テーブル1[[#This Row],[NRN]])</f>
        <v>0</v>
      </c>
      <c r="U84">
        <f>'局選択（枠あり）'!$K$2*LEN(テーブル1[[#This Row],[JFN]])</f>
        <v>0</v>
      </c>
      <c r="V84">
        <f>'局選択（枠あり）'!$M$2*LEN(テーブル1[[#This Row],[JFL]])</f>
        <v>0</v>
      </c>
      <c r="W84">
        <f ca="1">SUM(テーブル1[[#This Row],[局選択枠あり]:[JFL枠あり]])</f>
        <v>0</v>
      </c>
      <c r="X84" t="str">
        <f ca="1">IF(ROW()&gt;2,X83,"")&amp;IF(SUM(テーブル1[[#This Row],[局選択枠あり]:[JFL枠あり]])&gt;0,$F84&amp;"/","")</f>
        <v/>
      </c>
      <c r="Y84">
        <f ca="1">OFFSET('局選択（枠なし）'!$E$3,MATCH(テーブル1[[#This Row],[地区]]&amp;"_"&amp;テーブル1[[#This Row],[カテゴリ]],'局選択（枠なし）'!$B$4:$B$65,0),2*(テーブル1[[#This Row],[地区カテゴリ内順]]-1))*1</f>
        <v>0</v>
      </c>
      <c r="Z84">
        <f>'局選択（枠なし）'!$O$2*LEN(テーブル1[[#This Row],[AM]])</f>
        <v>0</v>
      </c>
      <c r="AA84">
        <f>'局選択（枠なし）'!$Q$2*LEN(テーブル1[[#This Row],[FM]])</f>
        <v>0</v>
      </c>
      <c r="AB84">
        <f>'局選択（枠なし）'!$S$2*1</f>
        <v>0</v>
      </c>
      <c r="AC84">
        <f>'局選択（枠なし）'!$G$2*LEN(テーブル1[[#This Row],[JRN]])</f>
        <v>0</v>
      </c>
      <c r="AD84">
        <f>'局選択（枠なし）'!$I$2*LEN(テーブル1[[#This Row],[NRN]])</f>
        <v>0</v>
      </c>
      <c r="AE84">
        <f>'局選択（枠なし）'!$K$2*LEN(テーブル1[[#This Row],[JFN]])</f>
        <v>0</v>
      </c>
      <c r="AF84">
        <f>'局選択（枠なし）'!$M$2*LEN(テーブル1[[#This Row],[JFL]])</f>
        <v>0</v>
      </c>
      <c r="AG84">
        <f ca="1">SUM(テーブル1[[#This Row],[局選択枠なし]:[JFL枠なし]])</f>
        <v>0</v>
      </c>
      <c r="AH84" t="str">
        <f ca="1">IF(ROW()&gt;2,AH83,"")&amp;IF(SUM(テーブル1[[#This Row],[局選択枠なし]:[JFL枠なし]])&gt;0,$F84&amp;"/","")</f>
        <v/>
      </c>
    </row>
    <row r="85" spans="1:34" ht="18" customHeight="1">
      <c r="A85" t="s">
        <v>268</v>
      </c>
      <c r="B85" t="s">
        <v>238</v>
      </c>
      <c r="C85">
        <v>1</v>
      </c>
      <c r="D85" t="str">
        <f>テーブル1[[#This Row],[地区]]&amp;"_"&amp;テーブル1[[#This Row],[カテゴリ]]&amp;"_"&amp;(RIGHT("0"&amp;テーブル1[[#This Row],[地区カテゴリ内順]],2))</f>
        <v>四国_FM_01</v>
      </c>
      <c r="E85" t="s">
        <v>217</v>
      </c>
      <c r="F85" t="str">
        <f>IF(LENB(ASC(テーブル1[[#This Row],[局名]]))&gt;=11,SUBSTITUTE(ASC(テーブル1[[#This Row],[局名]]),"放送",""),ASC(テーブル1[[#This Row],[局名]]))</f>
        <v>ｴﾌｴﾑ徳島</v>
      </c>
      <c r="G85" t="s">
        <v>374</v>
      </c>
      <c r="H85" t="s">
        <v>244</v>
      </c>
      <c r="I85" t="s">
        <v>277</v>
      </c>
      <c r="J85" t="s">
        <v>244</v>
      </c>
      <c r="K85" t="s">
        <v>244</v>
      </c>
      <c r="L85" t="s">
        <v>244</v>
      </c>
      <c r="M85" t="s">
        <v>277</v>
      </c>
      <c r="N85" t="s">
        <v>244</v>
      </c>
      <c r="O85">
        <f ca="1">OFFSET('局選択（枠あり）'!$E$3,MATCH(テーブル1[[#This Row],[地区]]&amp;"_"&amp;テーブル1[[#This Row],[カテゴリ]],'局選択（枠あり）'!$B$4:$B$65,0),2*(テーブル1[[#This Row],[地区カテゴリ内順]]-1))*1</f>
        <v>0</v>
      </c>
      <c r="P85">
        <f>'局選択（枠あり）'!$O$2*LEN(テーブル1[[#This Row],[AM]])</f>
        <v>0</v>
      </c>
      <c r="Q85">
        <f>'局選択（枠あり）'!$Q$2*LEN(テーブル1[[#This Row],[FM]])</f>
        <v>0</v>
      </c>
      <c r="R85">
        <f>'局選択（枠あり）'!$S$2*1</f>
        <v>0</v>
      </c>
      <c r="S85">
        <f>'局選択（枠あり）'!$G$2*LEN(テーブル1[[#This Row],[JRN]])</f>
        <v>0</v>
      </c>
      <c r="T85">
        <f>'局選択（枠あり）'!$I$2*LEN(テーブル1[[#This Row],[NRN]])</f>
        <v>0</v>
      </c>
      <c r="U85">
        <f>'局選択（枠あり）'!$K$2*LEN(テーブル1[[#This Row],[JFN]])</f>
        <v>0</v>
      </c>
      <c r="V85">
        <f>'局選択（枠あり）'!$M$2*LEN(テーブル1[[#This Row],[JFL]])</f>
        <v>0</v>
      </c>
      <c r="W85">
        <f ca="1">SUM(テーブル1[[#This Row],[局選択枠あり]:[JFL枠あり]])</f>
        <v>0</v>
      </c>
      <c r="X85" t="str">
        <f ca="1">IF(ROW()&gt;2,X84,"")&amp;IF(SUM(テーブル1[[#This Row],[局選択枠あり]:[JFL枠あり]])&gt;0,$F85&amp;"/","")</f>
        <v/>
      </c>
      <c r="Y85">
        <f ca="1">OFFSET('局選択（枠なし）'!$E$3,MATCH(テーブル1[[#This Row],[地区]]&amp;"_"&amp;テーブル1[[#This Row],[カテゴリ]],'局選択（枠なし）'!$B$4:$B$65,0),2*(テーブル1[[#This Row],[地区カテゴリ内順]]-1))*1</f>
        <v>0</v>
      </c>
      <c r="Z85">
        <f>'局選択（枠なし）'!$O$2*LEN(テーブル1[[#This Row],[AM]])</f>
        <v>0</v>
      </c>
      <c r="AA85">
        <f>'局選択（枠なし）'!$Q$2*LEN(テーブル1[[#This Row],[FM]])</f>
        <v>0</v>
      </c>
      <c r="AB85">
        <f>'局選択（枠なし）'!$S$2*1</f>
        <v>0</v>
      </c>
      <c r="AC85">
        <f>'局選択（枠なし）'!$G$2*LEN(テーブル1[[#This Row],[JRN]])</f>
        <v>0</v>
      </c>
      <c r="AD85">
        <f>'局選択（枠なし）'!$I$2*LEN(テーブル1[[#This Row],[NRN]])</f>
        <v>0</v>
      </c>
      <c r="AE85">
        <f>'局選択（枠なし）'!$K$2*LEN(テーブル1[[#This Row],[JFN]])</f>
        <v>0</v>
      </c>
      <c r="AF85">
        <f>'局選択（枠なし）'!$M$2*LEN(テーブル1[[#This Row],[JFL]])</f>
        <v>0</v>
      </c>
      <c r="AG85">
        <f ca="1">SUM(テーブル1[[#This Row],[局選択枠なし]:[JFL枠なし]])</f>
        <v>0</v>
      </c>
      <c r="AH85" t="str">
        <f ca="1">IF(ROW()&gt;2,AH84,"")&amp;IF(SUM(テーブル1[[#This Row],[局選択枠なし]:[JFL枠なし]])&gt;0,$F85&amp;"/","")</f>
        <v/>
      </c>
    </row>
    <row r="86" spans="1:34" ht="18" customHeight="1">
      <c r="A86" t="s">
        <v>268</v>
      </c>
      <c r="B86" t="s">
        <v>238</v>
      </c>
      <c r="C86">
        <v>2</v>
      </c>
      <c r="D86" t="str">
        <f>テーブル1[[#This Row],[地区]]&amp;"_"&amp;テーブル1[[#This Row],[カテゴリ]]&amp;"_"&amp;(RIGHT("0"&amp;テーブル1[[#This Row],[地区カテゴリ内順]],2))</f>
        <v>四国_FM_02</v>
      </c>
      <c r="E86" t="s">
        <v>218</v>
      </c>
      <c r="F86" t="str">
        <f>IF(LENB(ASC(テーブル1[[#This Row],[局名]]))&gt;=11,SUBSTITUTE(ASC(テーブル1[[#This Row],[局名]]),"放送",""),ASC(テーブル1[[#This Row],[局名]]))</f>
        <v>ｴﾌｴﾑ香川</v>
      </c>
      <c r="G86" t="s">
        <v>375</v>
      </c>
      <c r="H86" t="s">
        <v>244</v>
      </c>
      <c r="I86" t="s">
        <v>277</v>
      </c>
      <c r="J86" t="s">
        <v>244</v>
      </c>
      <c r="K86" t="s">
        <v>244</v>
      </c>
      <c r="L86" t="s">
        <v>244</v>
      </c>
      <c r="M86" t="s">
        <v>277</v>
      </c>
      <c r="N86" t="s">
        <v>244</v>
      </c>
      <c r="O86">
        <f ca="1">OFFSET('局選択（枠あり）'!$E$3,MATCH(テーブル1[[#This Row],[地区]]&amp;"_"&amp;テーブル1[[#This Row],[カテゴリ]],'局選択（枠あり）'!$B$4:$B$65,0),2*(テーブル1[[#This Row],[地区カテゴリ内順]]-1))*1</f>
        <v>0</v>
      </c>
      <c r="P86">
        <f>'局選択（枠あり）'!$O$2*LEN(テーブル1[[#This Row],[AM]])</f>
        <v>0</v>
      </c>
      <c r="Q86">
        <f>'局選択（枠あり）'!$Q$2*LEN(テーブル1[[#This Row],[FM]])</f>
        <v>0</v>
      </c>
      <c r="R86">
        <f>'局選択（枠あり）'!$S$2*1</f>
        <v>0</v>
      </c>
      <c r="S86">
        <f>'局選択（枠あり）'!$G$2*LEN(テーブル1[[#This Row],[JRN]])</f>
        <v>0</v>
      </c>
      <c r="T86">
        <f>'局選択（枠あり）'!$I$2*LEN(テーブル1[[#This Row],[NRN]])</f>
        <v>0</v>
      </c>
      <c r="U86">
        <f>'局選択（枠あり）'!$K$2*LEN(テーブル1[[#This Row],[JFN]])</f>
        <v>0</v>
      </c>
      <c r="V86">
        <f>'局選択（枠あり）'!$M$2*LEN(テーブル1[[#This Row],[JFL]])</f>
        <v>0</v>
      </c>
      <c r="W86">
        <f ca="1">SUM(テーブル1[[#This Row],[局選択枠あり]:[JFL枠あり]])</f>
        <v>0</v>
      </c>
      <c r="X86" t="str">
        <f ca="1">IF(ROW()&gt;2,X85,"")&amp;IF(SUM(テーブル1[[#This Row],[局選択枠あり]:[JFL枠あり]])&gt;0,$F86&amp;"/","")</f>
        <v/>
      </c>
      <c r="Y86">
        <f ca="1">OFFSET('局選択（枠なし）'!$E$3,MATCH(テーブル1[[#This Row],[地区]]&amp;"_"&amp;テーブル1[[#This Row],[カテゴリ]],'局選択（枠なし）'!$B$4:$B$65,0),2*(テーブル1[[#This Row],[地区カテゴリ内順]]-1))*1</f>
        <v>0</v>
      </c>
      <c r="Z86">
        <f>'局選択（枠なし）'!$O$2*LEN(テーブル1[[#This Row],[AM]])</f>
        <v>0</v>
      </c>
      <c r="AA86">
        <f>'局選択（枠なし）'!$Q$2*LEN(テーブル1[[#This Row],[FM]])</f>
        <v>0</v>
      </c>
      <c r="AB86">
        <f>'局選択（枠なし）'!$S$2*1</f>
        <v>0</v>
      </c>
      <c r="AC86">
        <f>'局選択（枠なし）'!$G$2*LEN(テーブル1[[#This Row],[JRN]])</f>
        <v>0</v>
      </c>
      <c r="AD86">
        <f>'局選択（枠なし）'!$I$2*LEN(テーブル1[[#This Row],[NRN]])</f>
        <v>0</v>
      </c>
      <c r="AE86">
        <f>'局選択（枠なし）'!$K$2*LEN(テーブル1[[#This Row],[JFN]])</f>
        <v>0</v>
      </c>
      <c r="AF86">
        <f>'局選択（枠なし）'!$M$2*LEN(テーブル1[[#This Row],[JFL]])</f>
        <v>0</v>
      </c>
      <c r="AG86">
        <f ca="1">SUM(テーブル1[[#This Row],[局選択枠なし]:[JFL枠なし]])</f>
        <v>0</v>
      </c>
      <c r="AH86" t="str">
        <f ca="1">IF(ROW()&gt;2,AH85,"")&amp;IF(SUM(テーブル1[[#This Row],[局選択枠なし]:[JFL枠なし]])&gt;0,$F86&amp;"/","")</f>
        <v/>
      </c>
    </row>
    <row r="87" spans="1:34" ht="18" customHeight="1">
      <c r="A87" t="s">
        <v>268</v>
      </c>
      <c r="B87" t="s">
        <v>238</v>
      </c>
      <c r="C87">
        <v>3</v>
      </c>
      <c r="D87" t="str">
        <f>テーブル1[[#This Row],[地区]]&amp;"_"&amp;テーブル1[[#This Row],[カテゴリ]]&amp;"_"&amp;(RIGHT("0"&amp;テーブル1[[#This Row],[地区カテゴリ内順]],2))</f>
        <v>四国_FM_03</v>
      </c>
      <c r="E87" t="s">
        <v>219</v>
      </c>
      <c r="F87" t="str">
        <f>IF(LENB(ASC(テーブル1[[#This Row],[局名]]))&gt;=11,SUBSTITUTE(ASC(テーブル1[[#This Row],[局名]]),"放送",""),ASC(テーブル1[[#This Row],[局名]]))</f>
        <v>ｴﾌｴﾑ愛媛</v>
      </c>
      <c r="G87" t="s">
        <v>376</v>
      </c>
      <c r="H87" t="s">
        <v>244</v>
      </c>
      <c r="I87" t="s">
        <v>277</v>
      </c>
      <c r="J87" t="s">
        <v>244</v>
      </c>
      <c r="K87" t="s">
        <v>244</v>
      </c>
      <c r="L87" t="s">
        <v>244</v>
      </c>
      <c r="M87" t="s">
        <v>277</v>
      </c>
      <c r="N87" t="s">
        <v>244</v>
      </c>
      <c r="O87">
        <f ca="1">OFFSET('局選択（枠あり）'!$E$3,MATCH(テーブル1[[#This Row],[地区]]&amp;"_"&amp;テーブル1[[#This Row],[カテゴリ]],'局選択（枠あり）'!$B$4:$B$65,0),2*(テーブル1[[#This Row],[地区カテゴリ内順]]-1))*1</f>
        <v>0</v>
      </c>
      <c r="P87">
        <f>'局選択（枠あり）'!$O$2*LEN(テーブル1[[#This Row],[AM]])</f>
        <v>0</v>
      </c>
      <c r="Q87">
        <f>'局選択（枠あり）'!$Q$2*LEN(テーブル1[[#This Row],[FM]])</f>
        <v>0</v>
      </c>
      <c r="R87">
        <f>'局選択（枠あり）'!$S$2*1</f>
        <v>0</v>
      </c>
      <c r="S87">
        <f>'局選択（枠あり）'!$G$2*LEN(テーブル1[[#This Row],[JRN]])</f>
        <v>0</v>
      </c>
      <c r="T87">
        <f>'局選択（枠あり）'!$I$2*LEN(テーブル1[[#This Row],[NRN]])</f>
        <v>0</v>
      </c>
      <c r="U87">
        <f>'局選択（枠あり）'!$K$2*LEN(テーブル1[[#This Row],[JFN]])</f>
        <v>0</v>
      </c>
      <c r="V87">
        <f>'局選択（枠あり）'!$M$2*LEN(テーブル1[[#This Row],[JFL]])</f>
        <v>0</v>
      </c>
      <c r="W87">
        <f ca="1">SUM(テーブル1[[#This Row],[局選択枠あり]:[JFL枠あり]])</f>
        <v>0</v>
      </c>
      <c r="X87" t="str">
        <f ca="1">IF(ROW()&gt;2,X86,"")&amp;IF(SUM(テーブル1[[#This Row],[局選択枠あり]:[JFL枠あり]])&gt;0,$F87&amp;"/","")</f>
        <v/>
      </c>
      <c r="Y87">
        <f ca="1">OFFSET('局選択（枠なし）'!$E$3,MATCH(テーブル1[[#This Row],[地区]]&amp;"_"&amp;テーブル1[[#This Row],[カテゴリ]],'局選択（枠なし）'!$B$4:$B$65,0),2*(テーブル1[[#This Row],[地区カテゴリ内順]]-1))*1</f>
        <v>0</v>
      </c>
      <c r="Z87">
        <f>'局選択（枠なし）'!$O$2*LEN(テーブル1[[#This Row],[AM]])</f>
        <v>0</v>
      </c>
      <c r="AA87">
        <f>'局選択（枠なし）'!$Q$2*LEN(テーブル1[[#This Row],[FM]])</f>
        <v>0</v>
      </c>
      <c r="AB87">
        <f>'局選択（枠なし）'!$S$2*1</f>
        <v>0</v>
      </c>
      <c r="AC87">
        <f>'局選択（枠なし）'!$G$2*LEN(テーブル1[[#This Row],[JRN]])</f>
        <v>0</v>
      </c>
      <c r="AD87">
        <f>'局選択（枠なし）'!$I$2*LEN(テーブル1[[#This Row],[NRN]])</f>
        <v>0</v>
      </c>
      <c r="AE87">
        <f>'局選択（枠なし）'!$K$2*LEN(テーブル1[[#This Row],[JFN]])</f>
        <v>0</v>
      </c>
      <c r="AF87">
        <f>'局選択（枠なし）'!$M$2*LEN(テーブル1[[#This Row],[JFL]])</f>
        <v>0</v>
      </c>
      <c r="AG87">
        <f ca="1">SUM(テーブル1[[#This Row],[局選択枠なし]:[JFL枠なし]])</f>
        <v>0</v>
      </c>
      <c r="AH87" t="str">
        <f ca="1">IF(ROW()&gt;2,AH86,"")&amp;IF(SUM(テーブル1[[#This Row],[局選択枠なし]:[JFL枠なし]])&gt;0,$F87&amp;"/","")</f>
        <v/>
      </c>
    </row>
    <row r="88" spans="1:34" ht="18" customHeight="1">
      <c r="A88" t="s">
        <v>268</v>
      </c>
      <c r="B88" t="s">
        <v>238</v>
      </c>
      <c r="C88">
        <v>4</v>
      </c>
      <c r="D88" t="str">
        <f>テーブル1[[#This Row],[地区]]&amp;"_"&amp;テーブル1[[#This Row],[カテゴリ]]&amp;"_"&amp;(RIGHT("0"&amp;テーブル1[[#This Row],[地区カテゴリ内順]],2))</f>
        <v>四国_FM_04</v>
      </c>
      <c r="E88" t="s">
        <v>220</v>
      </c>
      <c r="F88" t="str">
        <f>IF(LENB(ASC(テーブル1[[#This Row],[局名]]))&gt;=11,SUBSTITUTE(ASC(テーブル1[[#This Row],[局名]]),"放送",""),ASC(テーブル1[[#This Row],[局名]]))</f>
        <v>ｴﾌｴﾑ高知</v>
      </c>
      <c r="G88" t="s">
        <v>377</v>
      </c>
      <c r="H88" t="s">
        <v>244</v>
      </c>
      <c r="I88" t="s">
        <v>277</v>
      </c>
      <c r="J88" t="s">
        <v>244</v>
      </c>
      <c r="K88" t="s">
        <v>244</v>
      </c>
      <c r="L88" t="s">
        <v>244</v>
      </c>
      <c r="M88" t="s">
        <v>277</v>
      </c>
      <c r="N88" t="s">
        <v>244</v>
      </c>
      <c r="O88">
        <f ca="1">OFFSET('局選択（枠あり）'!$E$3,MATCH(テーブル1[[#This Row],[地区]]&amp;"_"&amp;テーブル1[[#This Row],[カテゴリ]],'局選択（枠あり）'!$B$4:$B$65,0),2*(テーブル1[[#This Row],[地区カテゴリ内順]]-1))*1</f>
        <v>0</v>
      </c>
      <c r="P88">
        <f>'局選択（枠あり）'!$O$2*LEN(テーブル1[[#This Row],[AM]])</f>
        <v>0</v>
      </c>
      <c r="Q88">
        <f>'局選択（枠あり）'!$Q$2*LEN(テーブル1[[#This Row],[FM]])</f>
        <v>0</v>
      </c>
      <c r="R88">
        <f>'局選択（枠あり）'!$S$2*1</f>
        <v>0</v>
      </c>
      <c r="S88">
        <f>'局選択（枠あり）'!$G$2*LEN(テーブル1[[#This Row],[JRN]])</f>
        <v>0</v>
      </c>
      <c r="T88">
        <f>'局選択（枠あり）'!$I$2*LEN(テーブル1[[#This Row],[NRN]])</f>
        <v>0</v>
      </c>
      <c r="U88">
        <f>'局選択（枠あり）'!$K$2*LEN(テーブル1[[#This Row],[JFN]])</f>
        <v>0</v>
      </c>
      <c r="V88">
        <f>'局選択（枠あり）'!$M$2*LEN(テーブル1[[#This Row],[JFL]])</f>
        <v>0</v>
      </c>
      <c r="W88">
        <f ca="1">SUM(テーブル1[[#This Row],[局選択枠あり]:[JFL枠あり]])</f>
        <v>0</v>
      </c>
      <c r="X88" t="str">
        <f ca="1">IF(ROW()&gt;2,X87,"")&amp;IF(SUM(テーブル1[[#This Row],[局選択枠あり]:[JFL枠あり]])&gt;0,$F88&amp;"/","")</f>
        <v/>
      </c>
      <c r="Y88">
        <f ca="1">OFFSET('局選択（枠なし）'!$E$3,MATCH(テーブル1[[#This Row],[地区]]&amp;"_"&amp;テーブル1[[#This Row],[カテゴリ]],'局選択（枠なし）'!$B$4:$B$65,0),2*(テーブル1[[#This Row],[地区カテゴリ内順]]-1))*1</f>
        <v>0</v>
      </c>
      <c r="Z88">
        <f>'局選択（枠なし）'!$O$2*LEN(テーブル1[[#This Row],[AM]])</f>
        <v>0</v>
      </c>
      <c r="AA88">
        <f>'局選択（枠なし）'!$Q$2*LEN(テーブル1[[#This Row],[FM]])</f>
        <v>0</v>
      </c>
      <c r="AB88">
        <f>'局選択（枠なし）'!$S$2*1</f>
        <v>0</v>
      </c>
      <c r="AC88">
        <f>'局選択（枠なし）'!$G$2*LEN(テーブル1[[#This Row],[JRN]])</f>
        <v>0</v>
      </c>
      <c r="AD88">
        <f>'局選択（枠なし）'!$I$2*LEN(テーブル1[[#This Row],[NRN]])</f>
        <v>0</v>
      </c>
      <c r="AE88">
        <f>'局選択（枠なし）'!$K$2*LEN(テーブル1[[#This Row],[JFN]])</f>
        <v>0</v>
      </c>
      <c r="AF88">
        <f>'局選択（枠なし）'!$M$2*LEN(テーブル1[[#This Row],[JFL]])</f>
        <v>0</v>
      </c>
      <c r="AG88">
        <f ca="1">SUM(テーブル1[[#This Row],[局選択枠なし]:[JFL枠なし]])</f>
        <v>0</v>
      </c>
      <c r="AH88" t="str">
        <f ca="1">IF(ROW()&gt;2,AH87,"")&amp;IF(SUM(テーブル1[[#This Row],[局選択枠なし]:[JFL枠なし]])&gt;0,$F88&amp;"/","")</f>
        <v/>
      </c>
    </row>
    <row r="89" spans="1:34" ht="18" customHeight="1">
      <c r="A89" t="s">
        <v>269</v>
      </c>
      <c r="B89" t="s">
        <v>272</v>
      </c>
      <c r="C89">
        <v>1</v>
      </c>
      <c r="D89" t="str">
        <f>テーブル1[[#This Row],[地区]]&amp;"_"&amp;テーブル1[[#This Row],[カテゴリ]]&amp;"_"&amp;(RIGHT("0"&amp;テーブル1[[#This Row],[地区カテゴリ内順]],2))</f>
        <v>九州_AM_01</v>
      </c>
      <c r="E89" t="s">
        <v>245</v>
      </c>
      <c r="F89" t="str">
        <f>IF(LENB(ASC(テーブル1[[#This Row],[局名]]))&gt;=11,SUBSTITUTE(ASC(テーブル1[[#This Row],[局名]]),"放送",""),ASC(テーブル1[[#This Row],[局名]]))</f>
        <v>NBCﾗｼﾞｵ佐賀</v>
      </c>
      <c r="G89" t="s">
        <v>378</v>
      </c>
      <c r="H89" t="s">
        <v>277</v>
      </c>
      <c r="I89" t="s">
        <v>244</v>
      </c>
      <c r="J89" t="s">
        <v>244</v>
      </c>
      <c r="K89" t="s">
        <v>277</v>
      </c>
      <c r="L89" t="s">
        <v>277</v>
      </c>
      <c r="O89">
        <f ca="1">OFFSET('局選択（枠あり）'!$E$3,MATCH(テーブル1[[#This Row],[地区]]&amp;"_"&amp;テーブル1[[#This Row],[カテゴリ]],'局選択（枠あり）'!$B$4:$B$65,0),2*(テーブル1[[#This Row],[地区カテゴリ内順]]-1))*1</f>
        <v>0</v>
      </c>
      <c r="P89">
        <f>'局選択（枠あり）'!$O$2*LEN(テーブル1[[#This Row],[AM]])</f>
        <v>0</v>
      </c>
      <c r="Q89">
        <f>'局選択（枠あり）'!$Q$2*LEN(テーブル1[[#This Row],[FM]])</f>
        <v>0</v>
      </c>
      <c r="R89">
        <f>'局選択（枠あり）'!$S$2*1</f>
        <v>0</v>
      </c>
      <c r="S89">
        <f>'局選択（枠あり）'!$G$2*LEN(テーブル1[[#This Row],[JRN]])</f>
        <v>0</v>
      </c>
      <c r="T89">
        <f>'局選択（枠あり）'!$I$2*LEN(テーブル1[[#This Row],[NRN]])</f>
        <v>0</v>
      </c>
      <c r="U89">
        <f>'局選択（枠あり）'!$K$2*LEN(テーブル1[[#This Row],[JFN]])</f>
        <v>0</v>
      </c>
      <c r="V89">
        <f>'局選択（枠あり）'!$M$2*LEN(テーブル1[[#This Row],[JFL]])</f>
        <v>0</v>
      </c>
      <c r="W89">
        <f ca="1">SUM(テーブル1[[#This Row],[局選択枠あり]:[JFL枠あり]])</f>
        <v>0</v>
      </c>
      <c r="X89" t="str">
        <f ca="1">IF(ROW()&gt;2,X88,"")&amp;IF(SUM(テーブル1[[#This Row],[局選択枠あり]:[JFL枠あり]])&gt;0,$F89&amp;"/","")</f>
        <v/>
      </c>
      <c r="Y89">
        <f ca="1">OFFSET('局選択（枠なし）'!$E$3,MATCH(テーブル1[[#This Row],[地区]]&amp;"_"&amp;テーブル1[[#This Row],[カテゴリ]],'局選択（枠なし）'!$B$4:$B$65,0),2*(テーブル1[[#This Row],[地区カテゴリ内順]]-1))*1</f>
        <v>0</v>
      </c>
      <c r="Z89">
        <f>'局選択（枠なし）'!$O$2*LEN(テーブル1[[#This Row],[AM]])</f>
        <v>0</v>
      </c>
      <c r="AA89">
        <f>'局選択（枠なし）'!$Q$2*LEN(テーブル1[[#This Row],[FM]])</f>
        <v>0</v>
      </c>
      <c r="AB89">
        <f>'局選択（枠なし）'!$S$2*1</f>
        <v>0</v>
      </c>
      <c r="AC89">
        <f>'局選択（枠なし）'!$G$2*LEN(テーブル1[[#This Row],[JRN]])</f>
        <v>0</v>
      </c>
      <c r="AD89">
        <f>'局選択（枠なし）'!$I$2*LEN(テーブル1[[#This Row],[NRN]])</f>
        <v>0</v>
      </c>
      <c r="AE89">
        <f>'局選択（枠なし）'!$K$2*LEN(テーブル1[[#This Row],[JFN]])</f>
        <v>0</v>
      </c>
      <c r="AF89">
        <f>'局選択（枠なし）'!$M$2*LEN(テーブル1[[#This Row],[JFL]])</f>
        <v>0</v>
      </c>
      <c r="AG89">
        <f ca="1">SUM(テーブル1[[#This Row],[局選択枠なし]:[JFL枠なし]])</f>
        <v>0</v>
      </c>
      <c r="AH89" t="str">
        <f ca="1">IF(ROW()&gt;2,AH88,"")&amp;IF(SUM(テーブル1[[#This Row],[局選択枠なし]:[JFL枠なし]])&gt;0,$F89&amp;"/","")</f>
        <v/>
      </c>
    </row>
    <row r="90" spans="1:34" ht="18" customHeight="1">
      <c r="A90" t="s">
        <v>269</v>
      </c>
      <c r="B90" t="s">
        <v>237</v>
      </c>
      <c r="C90">
        <v>2</v>
      </c>
      <c r="D90" t="str">
        <f>テーブル1[[#This Row],[地区]]&amp;"_"&amp;テーブル1[[#This Row],[カテゴリ]]&amp;"_"&amp;(RIGHT("0"&amp;テーブル1[[#This Row],[地区カテゴリ内順]],2))</f>
        <v>九州_AM_02</v>
      </c>
      <c r="E90" t="s">
        <v>221</v>
      </c>
      <c r="F90" t="str">
        <f>IF(LENB(ASC(テーブル1[[#This Row],[局名]]))&gt;=11,SUBSTITUTE(ASC(テーブル1[[#This Row],[局名]]),"放送",""),ASC(テーブル1[[#This Row],[局名]]))</f>
        <v>長崎放送</v>
      </c>
      <c r="G90" t="s">
        <v>379</v>
      </c>
      <c r="H90" t="s">
        <v>277</v>
      </c>
      <c r="I90" t="s">
        <v>244</v>
      </c>
      <c r="J90" t="s">
        <v>244</v>
      </c>
      <c r="K90" t="s">
        <v>277</v>
      </c>
      <c r="L90" t="s">
        <v>277</v>
      </c>
      <c r="M90" t="s">
        <v>244</v>
      </c>
      <c r="N90" t="s">
        <v>244</v>
      </c>
      <c r="O90">
        <f ca="1">OFFSET('局選択（枠あり）'!$E$3,MATCH(テーブル1[[#This Row],[地区]]&amp;"_"&amp;テーブル1[[#This Row],[カテゴリ]],'局選択（枠あり）'!$B$4:$B$65,0),2*(テーブル1[[#This Row],[地区カテゴリ内順]]-1))*1</f>
        <v>0</v>
      </c>
      <c r="P90">
        <f>'局選択（枠あり）'!$O$2*LEN(テーブル1[[#This Row],[AM]])</f>
        <v>0</v>
      </c>
      <c r="Q90">
        <f>'局選択（枠あり）'!$Q$2*LEN(テーブル1[[#This Row],[FM]])</f>
        <v>0</v>
      </c>
      <c r="R90">
        <f>'局選択（枠あり）'!$S$2*1</f>
        <v>0</v>
      </c>
      <c r="S90">
        <f>'局選択（枠あり）'!$G$2*LEN(テーブル1[[#This Row],[JRN]])</f>
        <v>0</v>
      </c>
      <c r="T90">
        <f>'局選択（枠あり）'!$I$2*LEN(テーブル1[[#This Row],[NRN]])</f>
        <v>0</v>
      </c>
      <c r="U90">
        <f>'局選択（枠あり）'!$K$2*LEN(テーブル1[[#This Row],[JFN]])</f>
        <v>0</v>
      </c>
      <c r="V90">
        <f>'局選択（枠あり）'!$M$2*LEN(テーブル1[[#This Row],[JFL]])</f>
        <v>0</v>
      </c>
      <c r="W90">
        <f ca="1">SUM(テーブル1[[#This Row],[局選択枠あり]:[JFL枠あり]])</f>
        <v>0</v>
      </c>
      <c r="X90" t="str">
        <f ca="1">IF(ROW()&gt;2,X89,"")&amp;IF(SUM(テーブル1[[#This Row],[局選択枠あり]:[JFL枠あり]])&gt;0,$F90&amp;"/","")</f>
        <v/>
      </c>
      <c r="Y90">
        <f ca="1">OFFSET('局選択（枠なし）'!$E$3,MATCH(テーブル1[[#This Row],[地区]]&amp;"_"&amp;テーブル1[[#This Row],[カテゴリ]],'局選択（枠なし）'!$B$4:$B$65,0),2*(テーブル1[[#This Row],[地区カテゴリ内順]]-1))*1</f>
        <v>0</v>
      </c>
      <c r="Z90">
        <f>'局選択（枠なし）'!$O$2*LEN(テーブル1[[#This Row],[AM]])</f>
        <v>0</v>
      </c>
      <c r="AA90">
        <f>'局選択（枠なし）'!$Q$2*LEN(テーブル1[[#This Row],[FM]])</f>
        <v>0</v>
      </c>
      <c r="AB90">
        <f>'局選択（枠なし）'!$S$2*1</f>
        <v>0</v>
      </c>
      <c r="AC90">
        <f>'局選択（枠なし）'!$G$2*LEN(テーブル1[[#This Row],[JRN]])</f>
        <v>0</v>
      </c>
      <c r="AD90">
        <f>'局選択（枠なし）'!$I$2*LEN(テーブル1[[#This Row],[NRN]])</f>
        <v>0</v>
      </c>
      <c r="AE90">
        <f>'局選択（枠なし）'!$K$2*LEN(テーブル1[[#This Row],[JFN]])</f>
        <v>0</v>
      </c>
      <c r="AF90">
        <f>'局選択（枠なし）'!$M$2*LEN(テーブル1[[#This Row],[JFL]])</f>
        <v>0</v>
      </c>
      <c r="AG90">
        <f ca="1">SUM(テーブル1[[#This Row],[局選択枠なし]:[JFL枠なし]])</f>
        <v>0</v>
      </c>
      <c r="AH90" t="str">
        <f ca="1">IF(ROW()&gt;2,AH89,"")&amp;IF(SUM(テーブル1[[#This Row],[局選択枠なし]:[JFL枠なし]])&gt;0,$F90&amp;"/","")</f>
        <v/>
      </c>
    </row>
    <row r="91" spans="1:34" ht="18" customHeight="1">
      <c r="A91" t="s">
        <v>269</v>
      </c>
      <c r="B91" t="s">
        <v>237</v>
      </c>
      <c r="C91">
        <v>3</v>
      </c>
      <c r="D91" t="str">
        <f>テーブル1[[#This Row],[地区]]&amp;"_"&amp;テーブル1[[#This Row],[カテゴリ]]&amp;"_"&amp;(RIGHT("0"&amp;テーブル1[[#This Row],[地区カテゴリ内順]],2))</f>
        <v>九州_AM_03</v>
      </c>
      <c r="E91" t="s">
        <v>222</v>
      </c>
      <c r="F91" t="str">
        <f>IF(LENB(ASC(テーブル1[[#This Row],[局名]]))&gt;=11,SUBSTITUTE(ASC(テーブル1[[#This Row],[局名]]),"放送",""),ASC(テーブル1[[#This Row],[局名]]))</f>
        <v>熊本放送</v>
      </c>
      <c r="G91" t="s">
        <v>380</v>
      </c>
      <c r="H91" t="s">
        <v>277</v>
      </c>
      <c r="I91" t="s">
        <v>244</v>
      </c>
      <c r="J91" t="s">
        <v>244</v>
      </c>
      <c r="K91" t="s">
        <v>277</v>
      </c>
      <c r="L91" t="s">
        <v>277</v>
      </c>
      <c r="M91" t="s">
        <v>244</v>
      </c>
      <c r="N91" t="s">
        <v>244</v>
      </c>
      <c r="O91">
        <f ca="1">OFFSET('局選択（枠あり）'!$E$3,MATCH(テーブル1[[#This Row],[地区]]&amp;"_"&amp;テーブル1[[#This Row],[カテゴリ]],'局選択（枠あり）'!$B$4:$B$65,0),2*(テーブル1[[#This Row],[地区カテゴリ内順]]-1))*1</f>
        <v>0</v>
      </c>
      <c r="P91">
        <f>'局選択（枠あり）'!$O$2*LEN(テーブル1[[#This Row],[AM]])</f>
        <v>0</v>
      </c>
      <c r="Q91">
        <f>'局選択（枠あり）'!$Q$2*LEN(テーブル1[[#This Row],[FM]])</f>
        <v>0</v>
      </c>
      <c r="R91">
        <f>'局選択（枠あり）'!$S$2*1</f>
        <v>0</v>
      </c>
      <c r="S91">
        <f>'局選択（枠あり）'!$G$2*LEN(テーブル1[[#This Row],[JRN]])</f>
        <v>0</v>
      </c>
      <c r="T91">
        <f>'局選択（枠あり）'!$I$2*LEN(テーブル1[[#This Row],[NRN]])</f>
        <v>0</v>
      </c>
      <c r="U91">
        <f>'局選択（枠あり）'!$K$2*LEN(テーブル1[[#This Row],[JFN]])</f>
        <v>0</v>
      </c>
      <c r="V91">
        <f>'局選択（枠あり）'!$M$2*LEN(テーブル1[[#This Row],[JFL]])</f>
        <v>0</v>
      </c>
      <c r="W91">
        <f ca="1">SUM(テーブル1[[#This Row],[局選択枠あり]:[JFL枠あり]])</f>
        <v>0</v>
      </c>
      <c r="X91" t="str">
        <f ca="1">IF(ROW()&gt;2,X90,"")&amp;IF(SUM(テーブル1[[#This Row],[局選択枠あり]:[JFL枠あり]])&gt;0,$F91&amp;"/","")</f>
        <v/>
      </c>
      <c r="Y91">
        <f ca="1">OFFSET('局選択（枠なし）'!$E$3,MATCH(テーブル1[[#This Row],[地区]]&amp;"_"&amp;テーブル1[[#This Row],[カテゴリ]],'局選択（枠なし）'!$B$4:$B$65,0),2*(テーブル1[[#This Row],[地区カテゴリ内順]]-1))*1</f>
        <v>0</v>
      </c>
      <c r="Z91">
        <f>'局選択（枠なし）'!$O$2*LEN(テーブル1[[#This Row],[AM]])</f>
        <v>0</v>
      </c>
      <c r="AA91">
        <f>'局選択（枠なし）'!$Q$2*LEN(テーブル1[[#This Row],[FM]])</f>
        <v>0</v>
      </c>
      <c r="AB91">
        <f>'局選択（枠なし）'!$S$2*1</f>
        <v>0</v>
      </c>
      <c r="AC91">
        <f>'局選択（枠なし）'!$G$2*LEN(テーブル1[[#This Row],[JRN]])</f>
        <v>0</v>
      </c>
      <c r="AD91">
        <f>'局選択（枠なし）'!$I$2*LEN(テーブル1[[#This Row],[NRN]])</f>
        <v>0</v>
      </c>
      <c r="AE91">
        <f>'局選択（枠なし）'!$K$2*LEN(テーブル1[[#This Row],[JFN]])</f>
        <v>0</v>
      </c>
      <c r="AF91">
        <f>'局選択（枠なし）'!$M$2*LEN(テーブル1[[#This Row],[JFL]])</f>
        <v>0</v>
      </c>
      <c r="AG91">
        <f ca="1">SUM(テーブル1[[#This Row],[局選択枠なし]:[JFL枠なし]])</f>
        <v>0</v>
      </c>
      <c r="AH91" t="str">
        <f ca="1">IF(ROW()&gt;2,AH90,"")&amp;IF(SUM(テーブル1[[#This Row],[局選択枠なし]:[JFL枠なし]])&gt;0,$F91&amp;"/","")</f>
        <v/>
      </c>
    </row>
    <row r="92" spans="1:34" ht="18" customHeight="1">
      <c r="A92" t="s">
        <v>269</v>
      </c>
      <c r="B92" t="s">
        <v>237</v>
      </c>
      <c r="C92">
        <v>4</v>
      </c>
      <c r="D92" t="str">
        <f>テーブル1[[#This Row],[地区]]&amp;"_"&amp;テーブル1[[#This Row],[カテゴリ]]&amp;"_"&amp;(RIGHT("0"&amp;テーブル1[[#This Row],[地区カテゴリ内順]],2))</f>
        <v>九州_AM_04</v>
      </c>
      <c r="E92" t="s">
        <v>223</v>
      </c>
      <c r="F92" t="str">
        <f>IF(LENB(ASC(テーブル1[[#This Row],[局名]]))&gt;=11,SUBSTITUTE(ASC(テーブル1[[#This Row],[局名]]),"放送",""),ASC(テーブル1[[#This Row],[局名]]))</f>
        <v>大分放送</v>
      </c>
      <c r="G92" t="s">
        <v>381</v>
      </c>
      <c r="H92" t="s">
        <v>277</v>
      </c>
      <c r="I92" t="s">
        <v>244</v>
      </c>
      <c r="J92" t="s">
        <v>244</v>
      </c>
      <c r="K92" t="s">
        <v>277</v>
      </c>
      <c r="L92" t="s">
        <v>277</v>
      </c>
      <c r="M92" t="s">
        <v>244</v>
      </c>
      <c r="N92" t="s">
        <v>244</v>
      </c>
      <c r="O92">
        <f ca="1">OFFSET('局選択（枠あり）'!$E$3,MATCH(テーブル1[[#This Row],[地区]]&amp;"_"&amp;テーブル1[[#This Row],[カテゴリ]],'局選択（枠あり）'!$B$4:$B$65,0),2*(テーブル1[[#This Row],[地区カテゴリ内順]]-1))*1</f>
        <v>0</v>
      </c>
      <c r="P92">
        <f>'局選択（枠あり）'!$O$2*LEN(テーブル1[[#This Row],[AM]])</f>
        <v>0</v>
      </c>
      <c r="Q92">
        <f>'局選択（枠あり）'!$Q$2*LEN(テーブル1[[#This Row],[FM]])</f>
        <v>0</v>
      </c>
      <c r="R92">
        <f>'局選択（枠あり）'!$S$2*1</f>
        <v>0</v>
      </c>
      <c r="S92">
        <f>'局選択（枠あり）'!$G$2*LEN(テーブル1[[#This Row],[JRN]])</f>
        <v>0</v>
      </c>
      <c r="T92">
        <f>'局選択（枠あり）'!$I$2*LEN(テーブル1[[#This Row],[NRN]])</f>
        <v>0</v>
      </c>
      <c r="U92">
        <f>'局選択（枠あり）'!$K$2*LEN(テーブル1[[#This Row],[JFN]])</f>
        <v>0</v>
      </c>
      <c r="V92">
        <f>'局選択（枠あり）'!$M$2*LEN(テーブル1[[#This Row],[JFL]])</f>
        <v>0</v>
      </c>
      <c r="W92">
        <f ca="1">SUM(テーブル1[[#This Row],[局選択枠あり]:[JFL枠あり]])</f>
        <v>0</v>
      </c>
      <c r="X92" t="str">
        <f ca="1">IF(ROW()&gt;2,X91,"")&amp;IF(SUM(テーブル1[[#This Row],[局選択枠あり]:[JFL枠あり]])&gt;0,$F92&amp;"/","")</f>
        <v/>
      </c>
      <c r="Y92">
        <f ca="1">OFFSET('局選択（枠なし）'!$E$3,MATCH(テーブル1[[#This Row],[地区]]&amp;"_"&amp;テーブル1[[#This Row],[カテゴリ]],'局選択（枠なし）'!$B$4:$B$65,0),2*(テーブル1[[#This Row],[地区カテゴリ内順]]-1))*1</f>
        <v>0</v>
      </c>
      <c r="Z92">
        <f>'局選択（枠なし）'!$O$2*LEN(テーブル1[[#This Row],[AM]])</f>
        <v>0</v>
      </c>
      <c r="AA92">
        <f>'局選択（枠なし）'!$Q$2*LEN(テーブル1[[#This Row],[FM]])</f>
        <v>0</v>
      </c>
      <c r="AB92">
        <f>'局選択（枠なし）'!$S$2*1</f>
        <v>0</v>
      </c>
      <c r="AC92">
        <f>'局選択（枠なし）'!$G$2*LEN(テーブル1[[#This Row],[JRN]])</f>
        <v>0</v>
      </c>
      <c r="AD92">
        <f>'局選択（枠なし）'!$I$2*LEN(テーブル1[[#This Row],[NRN]])</f>
        <v>0</v>
      </c>
      <c r="AE92">
        <f>'局選択（枠なし）'!$K$2*LEN(テーブル1[[#This Row],[JFN]])</f>
        <v>0</v>
      </c>
      <c r="AF92">
        <f>'局選択（枠なし）'!$M$2*LEN(テーブル1[[#This Row],[JFL]])</f>
        <v>0</v>
      </c>
      <c r="AG92">
        <f ca="1">SUM(テーブル1[[#This Row],[局選択枠なし]:[JFL枠なし]])</f>
        <v>0</v>
      </c>
      <c r="AH92" t="str">
        <f ca="1">IF(ROW()&gt;2,AH91,"")&amp;IF(SUM(テーブル1[[#This Row],[局選択枠なし]:[JFL枠なし]])&gt;0,$F92&amp;"/","")</f>
        <v/>
      </c>
    </row>
    <row r="93" spans="1:34" ht="18" customHeight="1">
      <c r="A93" t="s">
        <v>269</v>
      </c>
      <c r="B93" t="s">
        <v>237</v>
      </c>
      <c r="C93">
        <v>5</v>
      </c>
      <c r="D93" t="str">
        <f>テーブル1[[#This Row],[地区]]&amp;"_"&amp;テーブル1[[#This Row],[カテゴリ]]&amp;"_"&amp;(RIGHT("0"&amp;テーブル1[[#This Row],[地区カテゴリ内順]],2))</f>
        <v>九州_AM_05</v>
      </c>
      <c r="E93" t="s">
        <v>224</v>
      </c>
      <c r="F93" t="str">
        <f>IF(LENB(ASC(テーブル1[[#This Row],[局名]]))&gt;=11,SUBSTITUTE(ASC(テーブル1[[#This Row],[局名]]),"放送",""),ASC(テーブル1[[#This Row],[局名]]))</f>
        <v>宮崎放送</v>
      </c>
      <c r="G93" t="s">
        <v>382</v>
      </c>
      <c r="H93" t="s">
        <v>277</v>
      </c>
      <c r="I93" t="s">
        <v>244</v>
      </c>
      <c r="J93" t="s">
        <v>244</v>
      </c>
      <c r="K93" t="s">
        <v>277</v>
      </c>
      <c r="L93" t="s">
        <v>277</v>
      </c>
      <c r="M93" t="s">
        <v>244</v>
      </c>
      <c r="N93" t="s">
        <v>244</v>
      </c>
      <c r="O93">
        <f ca="1">OFFSET('局選択（枠あり）'!$E$3,MATCH(テーブル1[[#This Row],[地区]]&amp;"_"&amp;テーブル1[[#This Row],[カテゴリ]],'局選択（枠あり）'!$B$4:$B$65,0),2*(テーブル1[[#This Row],[地区カテゴリ内順]]-1))*1</f>
        <v>0</v>
      </c>
      <c r="P93">
        <f>'局選択（枠あり）'!$O$2*LEN(テーブル1[[#This Row],[AM]])</f>
        <v>0</v>
      </c>
      <c r="Q93">
        <f>'局選択（枠あり）'!$Q$2*LEN(テーブル1[[#This Row],[FM]])</f>
        <v>0</v>
      </c>
      <c r="R93">
        <f>'局選択（枠あり）'!$S$2*1</f>
        <v>0</v>
      </c>
      <c r="S93">
        <f>'局選択（枠あり）'!$G$2*LEN(テーブル1[[#This Row],[JRN]])</f>
        <v>0</v>
      </c>
      <c r="T93">
        <f>'局選択（枠あり）'!$I$2*LEN(テーブル1[[#This Row],[NRN]])</f>
        <v>0</v>
      </c>
      <c r="U93">
        <f>'局選択（枠あり）'!$K$2*LEN(テーブル1[[#This Row],[JFN]])</f>
        <v>0</v>
      </c>
      <c r="V93">
        <f>'局選択（枠あり）'!$M$2*LEN(テーブル1[[#This Row],[JFL]])</f>
        <v>0</v>
      </c>
      <c r="W93">
        <f ca="1">SUM(テーブル1[[#This Row],[局選択枠あり]:[JFL枠あり]])</f>
        <v>0</v>
      </c>
      <c r="X93" t="str">
        <f ca="1">IF(ROW()&gt;2,X92,"")&amp;IF(SUM(テーブル1[[#This Row],[局選択枠あり]:[JFL枠あり]])&gt;0,$F93&amp;"/","")</f>
        <v/>
      </c>
      <c r="Y93">
        <f ca="1">OFFSET('局選択（枠なし）'!$E$3,MATCH(テーブル1[[#This Row],[地区]]&amp;"_"&amp;テーブル1[[#This Row],[カテゴリ]],'局選択（枠なし）'!$B$4:$B$65,0),2*(テーブル1[[#This Row],[地区カテゴリ内順]]-1))*1</f>
        <v>0</v>
      </c>
      <c r="Z93">
        <f>'局選択（枠なし）'!$O$2*LEN(テーブル1[[#This Row],[AM]])</f>
        <v>0</v>
      </c>
      <c r="AA93">
        <f>'局選択（枠なし）'!$Q$2*LEN(テーブル1[[#This Row],[FM]])</f>
        <v>0</v>
      </c>
      <c r="AB93">
        <f>'局選択（枠なし）'!$S$2*1</f>
        <v>0</v>
      </c>
      <c r="AC93">
        <f>'局選択（枠なし）'!$G$2*LEN(テーブル1[[#This Row],[JRN]])</f>
        <v>0</v>
      </c>
      <c r="AD93">
        <f>'局選択（枠なし）'!$I$2*LEN(テーブル1[[#This Row],[NRN]])</f>
        <v>0</v>
      </c>
      <c r="AE93">
        <f>'局選択（枠なし）'!$K$2*LEN(テーブル1[[#This Row],[JFN]])</f>
        <v>0</v>
      </c>
      <c r="AF93">
        <f>'局選択（枠なし）'!$M$2*LEN(テーブル1[[#This Row],[JFL]])</f>
        <v>0</v>
      </c>
      <c r="AG93">
        <f ca="1">SUM(テーブル1[[#This Row],[局選択枠なし]:[JFL枠なし]])</f>
        <v>0</v>
      </c>
      <c r="AH93" t="str">
        <f ca="1">IF(ROW()&gt;2,AH92,"")&amp;IF(SUM(テーブル1[[#This Row],[局選択枠なし]:[JFL枠なし]])&gt;0,$F93&amp;"/","")</f>
        <v/>
      </c>
    </row>
    <row r="94" spans="1:34" ht="18" customHeight="1">
      <c r="A94" t="s">
        <v>269</v>
      </c>
      <c r="B94" t="s">
        <v>237</v>
      </c>
      <c r="C94">
        <v>6</v>
      </c>
      <c r="D94" t="str">
        <f>テーブル1[[#This Row],[地区]]&amp;"_"&amp;テーブル1[[#This Row],[カテゴリ]]&amp;"_"&amp;(RIGHT("0"&amp;テーブル1[[#This Row],[地区カテゴリ内順]],2))</f>
        <v>九州_AM_06</v>
      </c>
      <c r="E94" t="s">
        <v>225</v>
      </c>
      <c r="F94" t="str">
        <f>IF(LENB(ASC(テーブル1[[#This Row],[局名]]))&gt;=11,SUBSTITUTE(ASC(テーブル1[[#This Row],[局名]]),"放送",""),ASC(テーブル1[[#This Row],[局名]]))</f>
        <v>南日本放送</v>
      </c>
      <c r="G94" t="s">
        <v>383</v>
      </c>
      <c r="H94" t="s">
        <v>277</v>
      </c>
      <c r="I94" t="s">
        <v>244</v>
      </c>
      <c r="J94" t="s">
        <v>244</v>
      </c>
      <c r="K94" t="s">
        <v>277</v>
      </c>
      <c r="L94" t="s">
        <v>277</v>
      </c>
      <c r="M94" t="s">
        <v>244</v>
      </c>
      <c r="N94" t="s">
        <v>244</v>
      </c>
      <c r="O94">
        <f ca="1">OFFSET('局選択（枠あり）'!$E$3,MATCH(テーブル1[[#This Row],[地区]]&amp;"_"&amp;テーブル1[[#This Row],[カテゴリ]],'局選択（枠あり）'!$B$4:$B$65,0),2*(テーブル1[[#This Row],[地区カテゴリ内順]]-1))*1</f>
        <v>0</v>
      </c>
      <c r="P94">
        <f>'局選択（枠あり）'!$O$2*LEN(テーブル1[[#This Row],[AM]])</f>
        <v>0</v>
      </c>
      <c r="Q94">
        <f>'局選択（枠あり）'!$Q$2*LEN(テーブル1[[#This Row],[FM]])</f>
        <v>0</v>
      </c>
      <c r="R94">
        <f>'局選択（枠あり）'!$S$2*1</f>
        <v>0</v>
      </c>
      <c r="S94">
        <f>'局選択（枠あり）'!$G$2*LEN(テーブル1[[#This Row],[JRN]])</f>
        <v>0</v>
      </c>
      <c r="T94">
        <f>'局選択（枠あり）'!$I$2*LEN(テーブル1[[#This Row],[NRN]])</f>
        <v>0</v>
      </c>
      <c r="U94">
        <f>'局選択（枠あり）'!$K$2*LEN(テーブル1[[#This Row],[JFN]])</f>
        <v>0</v>
      </c>
      <c r="V94">
        <f>'局選択（枠あり）'!$M$2*LEN(テーブル1[[#This Row],[JFL]])</f>
        <v>0</v>
      </c>
      <c r="W94">
        <f ca="1">SUM(テーブル1[[#This Row],[局選択枠あり]:[JFL枠あり]])</f>
        <v>0</v>
      </c>
      <c r="X94" t="str">
        <f ca="1">IF(ROW()&gt;2,X93,"")&amp;IF(SUM(テーブル1[[#This Row],[局選択枠あり]:[JFL枠あり]])&gt;0,$F94&amp;"/","")</f>
        <v/>
      </c>
      <c r="Y94">
        <f ca="1">OFFSET('局選択（枠なし）'!$E$3,MATCH(テーブル1[[#This Row],[地区]]&amp;"_"&amp;テーブル1[[#This Row],[カテゴリ]],'局選択（枠なし）'!$B$4:$B$65,0),2*(テーブル1[[#This Row],[地区カテゴリ内順]]-1))*1</f>
        <v>0</v>
      </c>
      <c r="Z94">
        <f>'局選択（枠なし）'!$O$2*LEN(テーブル1[[#This Row],[AM]])</f>
        <v>0</v>
      </c>
      <c r="AA94">
        <f>'局選択（枠なし）'!$Q$2*LEN(テーブル1[[#This Row],[FM]])</f>
        <v>0</v>
      </c>
      <c r="AB94">
        <f>'局選択（枠なし）'!$S$2*1</f>
        <v>0</v>
      </c>
      <c r="AC94">
        <f>'局選択（枠なし）'!$G$2*LEN(テーブル1[[#This Row],[JRN]])</f>
        <v>0</v>
      </c>
      <c r="AD94">
        <f>'局選択（枠なし）'!$I$2*LEN(テーブル1[[#This Row],[NRN]])</f>
        <v>0</v>
      </c>
      <c r="AE94">
        <f>'局選択（枠なし）'!$K$2*LEN(テーブル1[[#This Row],[JFN]])</f>
        <v>0</v>
      </c>
      <c r="AF94">
        <f>'局選択（枠なし）'!$M$2*LEN(テーブル1[[#This Row],[JFL]])</f>
        <v>0</v>
      </c>
      <c r="AG94">
        <f ca="1">SUM(テーブル1[[#This Row],[局選択枠なし]:[JFL枠なし]])</f>
        <v>0</v>
      </c>
      <c r="AH94" t="str">
        <f ca="1">IF(ROW()&gt;2,AH93,"")&amp;IF(SUM(テーブル1[[#This Row],[局選択枠なし]:[JFL枠なし]])&gt;0,$F94&amp;"/","")</f>
        <v/>
      </c>
    </row>
    <row r="95" spans="1:34" ht="18" customHeight="1">
      <c r="A95" t="s">
        <v>269</v>
      </c>
      <c r="B95" t="s">
        <v>237</v>
      </c>
      <c r="C95">
        <v>7</v>
      </c>
      <c r="D95" t="str">
        <f>テーブル1[[#This Row],[地区]]&amp;"_"&amp;テーブル1[[#This Row],[カテゴリ]]&amp;"_"&amp;(RIGHT("0"&amp;テーブル1[[#This Row],[地区カテゴリ内順]],2))</f>
        <v>九州_AM_07</v>
      </c>
      <c r="E95" t="s">
        <v>226</v>
      </c>
      <c r="F95" t="str">
        <f>IF(LENB(ASC(テーブル1[[#This Row],[局名]]))&gt;=11,SUBSTITUTE(ASC(テーブル1[[#This Row],[局名]]),"放送",""),ASC(テーブル1[[#This Row],[局名]]))</f>
        <v>琉球放送</v>
      </c>
      <c r="G95" t="s">
        <v>384</v>
      </c>
      <c r="H95" t="s">
        <v>277</v>
      </c>
      <c r="I95" t="s">
        <v>244</v>
      </c>
      <c r="J95" t="s">
        <v>244</v>
      </c>
      <c r="K95" t="s">
        <v>277</v>
      </c>
      <c r="L95" t="s">
        <v>244</v>
      </c>
      <c r="M95" t="s">
        <v>244</v>
      </c>
      <c r="N95" t="s">
        <v>244</v>
      </c>
      <c r="O95">
        <f ca="1">OFFSET('局選択（枠あり）'!$E$3,MATCH(テーブル1[[#This Row],[地区]]&amp;"_"&amp;テーブル1[[#This Row],[カテゴリ]],'局選択（枠あり）'!$B$4:$B$65,0),2*(テーブル1[[#This Row],[地区カテゴリ内順]]-1))*1</f>
        <v>0</v>
      </c>
      <c r="P95">
        <f>'局選択（枠あり）'!$O$2*LEN(テーブル1[[#This Row],[AM]])</f>
        <v>0</v>
      </c>
      <c r="Q95">
        <f>'局選択（枠あり）'!$Q$2*LEN(テーブル1[[#This Row],[FM]])</f>
        <v>0</v>
      </c>
      <c r="R95">
        <f>'局選択（枠あり）'!$S$2*1</f>
        <v>0</v>
      </c>
      <c r="S95">
        <f>'局選択（枠あり）'!$G$2*LEN(テーブル1[[#This Row],[JRN]])</f>
        <v>0</v>
      </c>
      <c r="T95">
        <f>'局選択（枠あり）'!$I$2*LEN(テーブル1[[#This Row],[NRN]])</f>
        <v>0</v>
      </c>
      <c r="U95">
        <f>'局選択（枠あり）'!$K$2*LEN(テーブル1[[#This Row],[JFN]])</f>
        <v>0</v>
      </c>
      <c r="V95">
        <f>'局選択（枠あり）'!$M$2*LEN(テーブル1[[#This Row],[JFL]])</f>
        <v>0</v>
      </c>
      <c r="W95">
        <f ca="1">SUM(テーブル1[[#This Row],[局選択枠あり]:[JFL枠あり]])</f>
        <v>0</v>
      </c>
      <c r="X95" t="str">
        <f ca="1">IF(ROW()&gt;2,X94,"")&amp;IF(SUM(テーブル1[[#This Row],[局選択枠あり]:[JFL枠あり]])&gt;0,$F95&amp;"/","")</f>
        <v/>
      </c>
      <c r="Y95">
        <f ca="1">OFFSET('局選択（枠なし）'!$E$3,MATCH(テーブル1[[#This Row],[地区]]&amp;"_"&amp;テーブル1[[#This Row],[カテゴリ]],'局選択（枠なし）'!$B$4:$B$65,0),2*(テーブル1[[#This Row],[地区カテゴリ内順]]-1))*1</f>
        <v>0</v>
      </c>
      <c r="Z95">
        <f>'局選択（枠なし）'!$O$2*LEN(テーブル1[[#This Row],[AM]])</f>
        <v>0</v>
      </c>
      <c r="AA95">
        <f>'局選択（枠なし）'!$Q$2*LEN(テーブル1[[#This Row],[FM]])</f>
        <v>0</v>
      </c>
      <c r="AB95">
        <f>'局選択（枠なし）'!$S$2*1</f>
        <v>0</v>
      </c>
      <c r="AC95">
        <f>'局選択（枠なし）'!$G$2*LEN(テーブル1[[#This Row],[JRN]])</f>
        <v>0</v>
      </c>
      <c r="AD95">
        <f>'局選択（枠なし）'!$I$2*LEN(テーブル1[[#This Row],[NRN]])</f>
        <v>0</v>
      </c>
      <c r="AE95">
        <f>'局選択（枠なし）'!$K$2*LEN(テーブル1[[#This Row],[JFN]])</f>
        <v>0</v>
      </c>
      <c r="AF95">
        <f>'局選択（枠なし）'!$M$2*LEN(テーブル1[[#This Row],[JFL]])</f>
        <v>0</v>
      </c>
      <c r="AG95">
        <f ca="1">SUM(テーブル1[[#This Row],[局選択枠なし]:[JFL枠なし]])</f>
        <v>0</v>
      </c>
      <c r="AH95" t="str">
        <f ca="1">IF(ROW()&gt;2,AH94,"")&amp;IF(SUM(テーブル1[[#This Row],[局選択枠なし]:[JFL枠なし]])&gt;0,$F95&amp;"/","")</f>
        <v/>
      </c>
    </row>
    <row r="96" spans="1:34" ht="18" customHeight="1">
      <c r="A96" t="s">
        <v>269</v>
      </c>
      <c r="B96" t="s">
        <v>237</v>
      </c>
      <c r="C96">
        <v>8</v>
      </c>
      <c r="D96" t="str">
        <f>テーブル1[[#This Row],[地区]]&amp;"_"&amp;テーブル1[[#This Row],[カテゴリ]]&amp;"_"&amp;(RIGHT("0"&amp;テーブル1[[#This Row],[地区カテゴリ内順]],2))</f>
        <v>九州_AM_08</v>
      </c>
      <c r="E96" t="s">
        <v>227</v>
      </c>
      <c r="F96" t="str">
        <f>IF(LENB(ASC(テーブル1[[#This Row],[局名]]))&gt;=11,SUBSTITUTE(ASC(テーブル1[[#This Row],[局名]]),"放送",""),ASC(テーブル1[[#This Row],[局名]]))</f>
        <v>ﾗｼﾞｵ沖縄</v>
      </c>
      <c r="G96" t="s">
        <v>385</v>
      </c>
      <c r="H96" t="s">
        <v>277</v>
      </c>
      <c r="I96" t="s">
        <v>244</v>
      </c>
      <c r="J96" t="s">
        <v>244</v>
      </c>
      <c r="K96" t="s">
        <v>244</v>
      </c>
      <c r="L96" t="s">
        <v>277</v>
      </c>
      <c r="M96" t="s">
        <v>244</v>
      </c>
      <c r="N96" t="s">
        <v>244</v>
      </c>
      <c r="O96">
        <f ca="1">OFFSET('局選択（枠あり）'!$E$3,MATCH(テーブル1[[#This Row],[地区]]&amp;"_"&amp;テーブル1[[#This Row],[カテゴリ]],'局選択（枠あり）'!$B$4:$B$65,0),2*(テーブル1[[#This Row],[地区カテゴリ内順]]-1))*1</f>
        <v>0</v>
      </c>
      <c r="P96">
        <f>'局選択（枠あり）'!$O$2*LEN(テーブル1[[#This Row],[AM]])</f>
        <v>0</v>
      </c>
      <c r="Q96">
        <f>'局選択（枠あり）'!$Q$2*LEN(テーブル1[[#This Row],[FM]])</f>
        <v>0</v>
      </c>
      <c r="R96">
        <f>'局選択（枠あり）'!$S$2*1</f>
        <v>0</v>
      </c>
      <c r="S96">
        <f>'局選択（枠あり）'!$G$2*LEN(テーブル1[[#This Row],[JRN]])</f>
        <v>0</v>
      </c>
      <c r="T96">
        <f>'局選択（枠あり）'!$I$2*LEN(テーブル1[[#This Row],[NRN]])</f>
        <v>0</v>
      </c>
      <c r="U96">
        <f>'局選択（枠あり）'!$K$2*LEN(テーブル1[[#This Row],[JFN]])</f>
        <v>0</v>
      </c>
      <c r="V96">
        <f>'局選択（枠あり）'!$M$2*LEN(テーブル1[[#This Row],[JFL]])</f>
        <v>0</v>
      </c>
      <c r="W96">
        <f ca="1">SUM(テーブル1[[#This Row],[局選択枠あり]:[JFL枠あり]])</f>
        <v>0</v>
      </c>
      <c r="X96" t="str">
        <f ca="1">IF(ROW()&gt;2,X95,"")&amp;IF(SUM(テーブル1[[#This Row],[局選択枠あり]:[JFL枠あり]])&gt;0,$F96&amp;"/","")</f>
        <v/>
      </c>
      <c r="Y96">
        <f ca="1">OFFSET('局選択（枠なし）'!$E$3,MATCH(テーブル1[[#This Row],[地区]]&amp;"_"&amp;テーブル1[[#This Row],[カテゴリ]],'局選択（枠なし）'!$B$4:$B$65,0),2*(テーブル1[[#This Row],[地区カテゴリ内順]]-1))*1</f>
        <v>0</v>
      </c>
      <c r="Z96">
        <f>'局選択（枠なし）'!$O$2*LEN(テーブル1[[#This Row],[AM]])</f>
        <v>0</v>
      </c>
      <c r="AA96">
        <f>'局選択（枠なし）'!$Q$2*LEN(テーブル1[[#This Row],[FM]])</f>
        <v>0</v>
      </c>
      <c r="AB96">
        <f>'局選択（枠なし）'!$S$2*1</f>
        <v>0</v>
      </c>
      <c r="AC96">
        <f>'局選択（枠なし）'!$G$2*LEN(テーブル1[[#This Row],[JRN]])</f>
        <v>0</v>
      </c>
      <c r="AD96">
        <f>'局選択（枠なし）'!$I$2*LEN(テーブル1[[#This Row],[NRN]])</f>
        <v>0</v>
      </c>
      <c r="AE96">
        <f>'局選択（枠なし）'!$K$2*LEN(テーブル1[[#This Row],[JFN]])</f>
        <v>0</v>
      </c>
      <c r="AF96">
        <f>'局選択（枠なし）'!$M$2*LEN(テーブル1[[#This Row],[JFL]])</f>
        <v>0</v>
      </c>
      <c r="AG96">
        <f ca="1">SUM(テーブル1[[#This Row],[局選択枠なし]:[JFL枠なし]])</f>
        <v>0</v>
      </c>
      <c r="AH96" t="str">
        <f ca="1">IF(ROW()&gt;2,AH95,"")&amp;IF(SUM(テーブル1[[#This Row],[局選択枠なし]:[JFL枠なし]])&gt;0,$F96&amp;"/","")</f>
        <v/>
      </c>
    </row>
    <row r="97" spans="1:34" ht="18" customHeight="1">
      <c r="A97" t="s">
        <v>269</v>
      </c>
      <c r="B97" t="s">
        <v>238</v>
      </c>
      <c r="C97">
        <v>1</v>
      </c>
      <c r="D97" t="str">
        <f>テーブル1[[#This Row],[地区]]&amp;"_"&amp;テーブル1[[#This Row],[カテゴリ]]&amp;"_"&amp;(RIGHT("0"&amp;テーブル1[[#This Row],[地区カテゴリ内順]],2))</f>
        <v>九州_FM_01</v>
      </c>
      <c r="E97" t="s">
        <v>228</v>
      </c>
      <c r="F97" t="str">
        <f>IF(LENB(ASC(テーブル1[[#This Row],[局名]]))&gt;=11,SUBSTITUTE(ASC(テーブル1[[#This Row],[局名]]),"放送",""),ASC(テーブル1[[#This Row],[局名]]))</f>
        <v>ｴﾌｴﾑ佐賀</v>
      </c>
      <c r="G97" t="s">
        <v>386</v>
      </c>
      <c r="H97" t="s">
        <v>244</v>
      </c>
      <c r="I97" t="s">
        <v>277</v>
      </c>
      <c r="J97" t="s">
        <v>244</v>
      </c>
      <c r="K97" t="s">
        <v>244</v>
      </c>
      <c r="L97" t="s">
        <v>244</v>
      </c>
      <c r="M97" t="s">
        <v>277</v>
      </c>
      <c r="N97" t="s">
        <v>244</v>
      </c>
      <c r="O97">
        <f ca="1">OFFSET('局選択（枠あり）'!$E$3,MATCH(テーブル1[[#This Row],[地区]]&amp;"_"&amp;テーブル1[[#This Row],[カテゴリ]],'局選択（枠あり）'!$B$4:$B$65,0),2*(テーブル1[[#This Row],[地区カテゴリ内順]]-1))*1</f>
        <v>0</v>
      </c>
      <c r="P97">
        <f>'局選択（枠あり）'!$O$2*LEN(テーブル1[[#This Row],[AM]])</f>
        <v>0</v>
      </c>
      <c r="Q97">
        <f>'局選択（枠あり）'!$Q$2*LEN(テーブル1[[#This Row],[FM]])</f>
        <v>0</v>
      </c>
      <c r="R97">
        <f>'局選択（枠あり）'!$S$2*1</f>
        <v>0</v>
      </c>
      <c r="S97">
        <f>'局選択（枠あり）'!$G$2*LEN(テーブル1[[#This Row],[JRN]])</f>
        <v>0</v>
      </c>
      <c r="T97">
        <f>'局選択（枠あり）'!$I$2*LEN(テーブル1[[#This Row],[NRN]])</f>
        <v>0</v>
      </c>
      <c r="U97">
        <f>'局選択（枠あり）'!$K$2*LEN(テーブル1[[#This Row],[JFN]])</f>
        <v>0</v>
      </c>
      <c r="V97">
        <f>'局選択（枠あり）'!$M$2*LEN(テーブル1[[#This Row],[JFL]])</f>
        <v>0</v>
      </c>
      <c r="W97">
        <f ca="1">SUM(テーブル1[[#This Row],[局選択枠あり]:[JFL枠あり]])</f>
        <v>0</v>
      </c>
      <c r="X97" t="str">
        <f ca="1">IF(ROW()&gt;2,X96,"")&amp;IF(SUM(テーブル1[[#This Row],[局選択枠あり]:[JFL枠あり]])&gt;0,$F97&amp;"/","")</f>
        <v/>
      </c>
      <c r="Y97">
        <f ca="1">OFFSET('局選択（枠なし）'!$E$3,MATCH(テーブル1[[#This Row],[地区]]&amp;"_"&amp;テーブル1[[#This Row],[カテゴリ]],'局選択（枠なし）'!$B$4:$B$65,0),2*(テーブル1[[#This Row],[地区カテゴリ内順]]-1))*1</f>
        <v>0</v>
      </c>
      <c r="Z97">
        <f>'局選択（枠なし）'!$O$2*LEN(テーブル1[[#This Row],[AM]])</f>
        <v>0</v>
      </c>
      <c r="AA97">
        <f>'局選択（枠なし）'!$Q$2*LEN(テーブル1[[#This Row],[FM]])</f>
        <v>0</v>
      </c>
      <c r="AB97">
        <f>'局選択（枠なし）'!$S$2*1</f>
        <v>0</v>
      </c>
      <c r="AC97">
        <f>'局選択（枠なし）'!$G$2*LEN(テーブル1[[#This Row],[JRN]])</f>
        <v>0</v>
      </c>
      <c r="AD97">
        <f>'局選択（枠なし）'!$I$2*LEN(テーブル1[[#This Row],[NRN]])</f>
        <v>0</v>
      </c>
      <c r="AE97">
        <f>'局選択（枠なし）'!$K$2*LEN(テーブル1[[#This Row],[JFN]])</f>
        <v>0</v>
      </c>
      <c r="AF97">
        <f>'局選択（枠なし）'!$M$2*LEN(テーブル1[[#This Row],[JFL]])</f>
        <v>0</v>
      </c>
      <c r="AG97">
        <f ca="1">SUM(テーブル1[[#This Row],[局選択枠なし]:[JFL枠なし]])</f>
        <v>0</v>
      </c>
      <c r="AH97" t="str">
        <f ca="1">IF(ROW()&gt;2,AH96,"")&amp;IF(SUM(テーブル1[[#This Row],[局選択枠なし]:[JFL枠なし]])&gt;0,$F97&amp;"/","")</f>
        <v/>
      </c>
    </row>
    <row r="98" spans="1:34" ht="18" customHeight="1">
      <c r="A98" t="s">
        <v>269</v>
      </c>
      <c r="B98" t="s">
        <v>238</v>
      </c>
      <c r="C98">
        <v>2</v>
      </c>
      <c r="D98" t="str">
        <f>テーブル1[[#This Row],[地区]]&amp;"_"&amp;テーブル1[[#This Row],[カテゴリ]]&amp;"_"&amp;(RIGHT("0"&amp;テーブル1[[#This Row],[地区カテゴリ内順]],2))</f>
        <v>九州_FM_02</v>
      </c>
      <c r="E98" t="s">
        <v>229</v>
      </c>
      <c r="F98" t="str">
        <f>IF(LENB(ASC(テーブル1[[#This Row],[局名]]))&gt;=11,SUBSTITUTE(ASC(テーブル1[[#This Row],[局名]]),"放送",""),ASC(テーブル1[[#This Row],[局名]]))</f>
        <v>ｴﾌｴﾑ長崎</v>
      </c>
      <c r="G98" t="s">
        <v>387</v>
      </c>
      <c r="H98" t="s">
        <v>244</v>
      </c>
      <c r="I98" t="s">
        <v>277</v>
      </c>
      <c r="J98" t="s">
        <v>244</v>
      </c>
      <c r="K98" t="s">
        <v>244</v>
      </c>
      <c r="L98" t="s">
        <v>244</v>
      </c>
      <c r="M98" t="s">
        <v>277</v>
      </c>
      <c r="N98" t="s">
        <v>244</v>
      </c>
      <c r="O98">
        <f ca="1">OFFSET('局選択（枠あり）'!$E$3,MATCH(テーブル1[[#This Row],[地区]]&amp;"_"&amp;テーブル1[[#This Row],[カテゴリ]],'局選択（枠あり）'!$B$4:$B$65,0),2*(テーブル1[[#This Row],[地区カテゴリ内順]]-1))*1</f>
        <v>0</v>
      </c>
      <c r="P98">
        <f>'局選択（枠あり）'!$O$2*LEN(テーブル1[[#This Row],[AM]])</f>
        <v>0</v>
      </c>
      <c r="Q98">
        <f>'局選択（枠あり）'!$Q$2*LEN(テーブル1[[#This Row],[FM]])</f>
        <v>0</v>
      </c>
      <c r="R98">
        <f>'局選択（枠あり）'!$S$2*1</f>
        <v>0</v>
      </c>
      <c r="S98">
        <f>'局選択（枠あり）'!$G$2*LEN(テーブル1[[#This Row],[JRN]])</f>
        <v>0</v>
      </c>
      <c r="T98">
        <f>'局選択（枠あり）'!$I$2*LEN(テーブル1[[#This Row],[NRN]])</f>
        <v>0</v>
      </c>
      <c r="U98">
        <f>'局選択（枠あり）'!$K$2*LEN(テーブル1[[#This Row],[JFN]])</f>
        <v>0</v>
      </c>
      <c r="V98">
        <f>'局選択（枠あり）'!$M$2*LEN(テーブル1[[#This Row],[JFL]])</f>
        <v>0</v>
      </c>
      <c r="W98">
        <f ca="1">SUM(テーブル1[[#This Row],[局選択枠あり]:[JFL枠あり]])</f>
        <v>0</v>
      </c>
      <c r="X98" t="str">
        <f ca="1">IF(ROW()&gt;2,X97,"")&amp;IF(SUM(テーブル1[[#This Row],[局選択枠あり]:[JFL枠あり]])&gt;0,$F98&amp;"/","")</f>
        <v/>
      </c>
      <c r="Y98">
        <f ca="1">OFFSET('局選択（枠なし）'!$E$3,MATCH(テーブル1[[#This Row],[地区]]&amp;"_"&amp;テーブル1[[#This Row],[カテゴリ]],'局選択（枠なし）'!$B$4:$B$65,0),2*(テーブル1[[#This Row],[地区カテゴリ内順]]-1))*1</f>
        <v>0</v>
      </c>
      <c r="Z98">
        <f>'局選択（枠なし）'!$O$2*LEN(テーブル1[[#This Row],[AM]])</f>
        <v>0</v>
      </c>
      <c r="AA98">
        <f>'局選択（枠なし）'!$Q$2*LEN(テーブル1[[#This Row],[FM]])</f>
        <v>0</v>
      </c>
      <c r="AB98">
        <f>'局選択（枠なし）'!$S$2*1</f>
        <v>0</v>
      </c>
      <c r="AC98">
        <f>'局選択（枠なし）'!$G$2*LEN(テーブル1[[#This Row],[JRN]])</f>
        <v>0</v>
      </c>
      <c r="AD98">
        <f>'局選択（枠なし）'!$I$2*LEN(テーブル1[[#This Row],[NRN]])</f>
        <v>0</v>
      </c>
      <c r="AE98">
        <f>'局選択（枠なし）'!$K$2*LEN(テーブル1[[#This Row],[JFN]])</f>
        <v>0</v>
      </c>
      <c r="AF98">
        <f>'局選択（枠なし）'!$M$2*LEN(テーブル1[[#This Row],[JFL]])</f>
        <v>0</v>
      </c>
      <c r="AG98">
        <f ca="1">SUM(テーブル1[[#This Row],[局選択枠なし]:[JFL枠なし]])</f>
        <v>0</v>
      </c>
      <c r="AH98" t="str">
        <f ca="1">IF(ROW()&gt;2,AH97,"")&amp;IF(SUM(テーブル1[[#This Row],[局選択枠なし]:[JFL枠なし]])&gt;0,$F98&amp;"/","")</f>
        <v/>
      </c>
    </row>
    <row r="99" spans="1:34" ht="18" customHeight="1">
      <c r="A99" t="s">
        <v>269</v>
      </c>
      <c r="B99" t="s">
        <v>238</v>
      </c>
      <c r="C99">
        <v>3</v>
      </c>
      <c r="D99" t="str">
        <f>テーブル1[[#This Row],[地区]]&amp;"_"&amp;テーブル1[[#This Row],[カテゴリ]]&amp;"_"&amp;(RIGHT("0"&amp;テーブル1[[#This Row],[地区カテゴリ内順]],2))</f>
        <v>九州_FM_03</v>
      </c>
      <c r="E99" t="s">
        <v>230</v>
      </c>
      <c r="F99" t="str">
        <f>IF(LENB(ASC(テーブル1[[#This Row],[局名]]))&gt;=11,SUBSTITUTE(ASC(テーブル1[[#This Row],[局名]]),"放送",""),ASC(テーブル1[[#This Row],[局名]]))</f>
        <v>ｴﾌｴﾑ熊本</v>
      </c>
      <c r="G99" t="s">
        <v>388</v>
      </c>
      <c r="H99" t="s">
        <v>244</v>
      </c>
      <c r="I99" t="s">
        <v>277</v>
      </c>
      <c r="J99" t="s">
        <v>244</v>
      </c>
      <c r="K99" t="s">
        <v>244</v>
      </c>
      <c r="L99" t="s">
        <v>244</v>
      </c>
      <c r="M99" t="s">
        <v>277</v>
      </c>
      <c r="N99" t="s">
        <v>244</v>
      </c>
      <c r="O99">
        <f ca="1">OFFSET('局選択（枠あり）'!$E$3,MATCH(テーブル1[[#This Row],[地区]]&amp;"_"&amp;テーブル1[[#This Row],[カテゴリ]],'局選択（枠あり）'!$B$4:$B$65,0),2*(テーブル1[[#This Row],[地区カテゴリ内順]]-1))*1</f>
        <v>0</v>
      </c>
      <c r="P99">
        <f>'局選択（枠あり）'!$O$2*LEN(テーブル1[[#This Row],[AM]])</f>
        <v>0</v>
      </c>
      <c r="Q99">
        <f>'局選択（枠あり）'!$Q$2*LEN(テーブル1[[#This Row],[FM]])</f>
        <v>0</v>
      </c>
      <c r="R99">
        <f>'局選択（枠あり）'!$S$2*1</f>
        <v>0</v>
      </c>
      <c r="S99">
        <f>'局選択（枠あり）'!$G$2*LEN(テーブル1[[#This Row],[JRN]])</f>
        <v>0</v>
      </c>
      <c r="T99">
        <f>'局選択（枠あり）'!$I$2*LEN(テーブル1[[#This Row],[NRN]])</f>
        <v>0</v>
      </c>
      <c r="U99">
        <f>'局選択（枠あり）'!$K$2*LEN(テーブル1[[#This Row],[JFN]])</f>
        <v>0</v>
      </c>
      <c r="V99">
        <f>'局選択（枠あり）'!$M$2*LEN(テーブル1[[#This Row],[JFL]])</f>
        <v>0</v>
      </c>
      <c r="W99">
        <f ca="1">SUM(テーブル1[[#This Row],[局選択枠あり]:[JFL枠あり]])</f>
        <v>0</v>
      </c>
      <c r="X99" t="str">
        <f ca="1">IF(ROW()&gt;2,X98,"")&amp;IF(SUM(テーブル1[[#This Row],[局選択枠あり]:[JFL枠あり]])&gt;0,$F99&amp;"/","")</f>
        <v/>
      </c>
      <c r="Y99">
        <f ca="1">OFFSET('局選択（枠なし）'!$E$3,MATCH(テーブル1[[#This Row],[地区]]&amp;"_"&amp;テーブル1[[#This Row],[カテゴリ]],'局選択（枠なし）'!$B$4:$B$65,0),2*(テーブル1[[#This Row],[地区カテゴリ内順]]-1))*1</f>
        <v>0</v>
      </c>
      <c r="Z99">
        <f>'局選択（枠なし）'!$O$2*LEN(テーブル1[[#This Row],[AM]])</f>
        <v>0</v>
      </c>
      <c r="AA99">
        <f>'局選択（枠なし）'!$Q$2*LEN(テーブル1[[#This Row],[FM]])</f>
        <v>0</v>
      </c>
      <c r="AB99">
        <f>'局選択（枠なし）'!$S$2*1</f>
        <v>0</v>
      </c>
      <c r="AC99">
        <f>'局選択（枠なし）'!$G$2*LEN(テーブル1[[#This Row],[JRN]])</f>
        <v>0</v>
      </c>
      <c r="AD99">
        <f>'局選択（枠なし）'!$I$2*LEN(テーブル1[[#This Row],[NRN]])</f>
        <v>0</v>
      </c>
      <c r="AE99">
        <f>'局選択（枠なし）'!$K$2*LEN(テーブル1[[#This Row],[JFN]])</f>
        <v>0</v>
      </c>
      <c r="AF99">
        <f>'局選択（枠なし）'!$M$2*LEN(テーブル1[[#This Row],[JFL]])</f>
        <v>0</v>
      </c>
      <c r="AG99">
        <f ca="1">SUM(テーブル1[[#This Row],[局選択枠なし]:[JFL枠なし]])</f>
        <v>0</v>
      </c>
      <c r="AH99" t="str">
        <f ca="1">IF(ROW()&gt;2,AH98,"")&amp;IF(SUM(テーブル1[[#This Row],[局選択枠なし]:[JFL枠なし]])&gt;0,$F99&amp;"/","")</f>
        <v/>
      </c>
    </row>
    <row r="100" spans="1:34" ht="18" customHeight="1">
      <c r="A100" t="s">
        <v>269</v>
      </c>
      <c r="B100" t="s">
        <v>238</v>
      </c>
      <c r="C100">
        <v>4</v>
      </c>
      <c r="D100" t="str">
        <f>テーブル1[[#This Row],[地区]]&amp;"_"&amp;テーブル1[[#This Row],[カテゴリ]]&amp;"_"&amp;(RIGHT("0"&amp;テーブル1[[#This Row],[地区カテゴリ内順]],2))</f>
        <v>九州_FM_04</v>
      </c>
      <c r="E100" t="s">
        <v>231</v>
      </c>
      <c r="F100" t="str">
        <f>IF(LENB(ASC(テーブル1[[#This Row],[局名]]))&gt;=11,SUBSTITUTE(ASC(テーブル1[[#This Row],[局名]]),"放送",""),ASC(テーブル1[[#This Row],[局名]]))</f>
        <v>ｴﾌｴﾑ大分</v>
      </c>
      <c r="G100" t="s">
        <v>389</v>
      </c>
      <c r="H100" t="s">
        <v>244</v>
      </c>
      <c r="I100" t="s">
        <v>277</v>
      </c>
      <c r="J100" t="s">
        <v>244</v>
      </c>
      <c r="K100" t="s">
        <v>244</v>
      </c>
      <c r="L100" t="s">
        <v>244</v>
      </c>
      <c r="M100" t="s">
        <v>277</v>
      </c>
      <c r="N100" t="s">
        <v>244</v>
      </c>
      <c r="O100">
        <f ca="1">OFFSET('局選択（枠あり）'!$E$3,MATCH(テーブル1[[#This Row],[地区]]&amp;"_"&amp;テーブル1[[#This Row],[カテゴリ]],'局選択（枠あり）'!$B$4:$B$65,0),2*(テーブル1[[#This Row],[地区カテゴリ内順]]-1))*1</f>
        <v>0</v>
      </c>
      <c r="P100">
        <f>'局選択（枠あり）'!$O$2*LEN(テーブル1[[#This Row],[AM]])</f>
        <v>0</v>
      </c>
      <c r="Q100">
        <f>'局選択（枠あり）'!$Q$2*LEN(テーブル1[[#This Row],[FM]])</f>
        <v>0</v>
      </c>
      <c r="R100">
        <f>'局選択（枠あり）'!$S$2*1</f>
        <v>0</v>
      </c>
      <c r="S100">
        <f>'局選択（枠あり）'!$G$2*LEN(テーブル1[[#This Row],[JRN]])</f>
        <v>0</v>
      </c>
      <c r="T100">
        <f>'局選択（枠あり）'!$I$2*LEN(テーブル1[[#This Row],[NRN]])</f>
        <v>0</v>
      </c>
      <c r="U100">
        <f>'局選択（枠あり）'!$K$2*LEN(テーブル1[[#This Row],[JFN]])</f>
        <v>0</v>
      </c>
      <c r="V100">
        <f>'局選択（枠あり）'!$M$2*LEN(テーブル1[[#This Row],[JFL]])</f>
        <v>0</v>
      </c>
      <c r="W100">
        <f ca="1">SUM(テーブル1[[#This Row],[局選択枠あり]:[JFL枠あり]])</f>
        <v>0</v>
      </c>
      <c r="X100" t="str">
        <f ca="1">IF(ROW()&gt;2,X99,"")&amp;IF(SUM(テーブル1[[#This Row],[局選択枠あり]:[JFL枠あり]])&gt;0,$F100&amp;"/","")</f>
        <v/>
      </c>
      <c r="Y100">
        <f ca="1">OFFSET('局選択（枠なし）'!$E$3,MATCH(テーブル1[[#This Row],[地区]]&amp;"_"&amp;テーブル1[[#This Row],[カテゴリ]],'局選択（枠なし）'!$B$4:$B$65,0),2*(テーブル1[[#This Row],[地区カテゴリ内順]]-1))*1</f>
        <v>0</v>
      </c>
      <c r="Z100">
        <f>'局選択（枠なし）'!$O$2*LEN(テーブル1[[#This Row],[AM]])</f>
        <v>0</v>
      </c>
      <c r="AA100">
        <f>'局選択（枠なし）'!$Q$2*LEN(テーブル1[[#This Row],[FM]])</f>
        <v>0</v>
      </c>
      <c r="AB100">
        <f>'局選択（枠なし）'!$S$2*1</f>
        <v>0</v>
      </c>
      <c r="AC100">
        <f>'局選択（枠なし）'!$G$2*LEN(テーブル1[[#This Row],[JRN]])</f>
        <v>0</v>
      </c>
      <c r="AD100">
        <f>'局選択（枠なし）'!$I$2*LEN(テーブル1[[#This Row],[NRN]])</f>
        <v>0</v>
      </c>
      <c r="AE100">
        <f>'局選択（枠なし）'!$K$2*LEN(テーブル1[[#This Row],[JFN]])</f>
        <v>0</v>
      </c>
      <c r="AF100">
        <f>'局選択（枠なし）'!$M$2*LEN(テーブル1[[#This Row],[JFL]])</f>
        <v>0</v>
      </c>
      <c r="AG100">
        <f ca="1">SUM(テーブル1[[#This Row],[局選択枠なし]:[JFL枠なし]])</f>
        <v>0</v>
      </c>
      <c r="AH100" t="str">
        <f ca="1">IF(ROW()&gt;2,AH99,"")&amp;IF(SUM(テーブル1[[#This Row],[局選択枠なし]:[JFL枠なし]])&gt;0,$F100&amp;"/","")</f>
        <v/>
      </c>
    </row>
    <row r="101" spans="1:34" ht="18" customHeight="1">
      <c r="A101" t="s">
        <v>269</v>
      </c>
      <c r="B101" t="s">
        <v>238</v>
      </c>
      <c r="C101">
        <v>5</v>
      </c>
      <c r="D101" t="str">
        <f>テーブル1[[#This Row],[地区]]&amp;"_"&amp;テーブル1[[#This Row],[カテゴリ]]&amp;"_"&amp;(RIGHT("0"&amp;テーブル1[[#This Row],[地区カテゴリ内順]],2))</f>
        <v>九州_FM_05</v>
      </c>
      <c r="E101" t="s">
        <v>232</v>
      </c>
      <c r="F101" t="str">
        <f>IF(LENB(ASC(テーブル1[[#This Row],[局名]]))&gt;=11,SUBSTITUTE(ASC(テーブル1[[#This Row],[局名]]),"放送",""),ASC(テーブル1[[#This Row],[局名]]))</f>
        <v>ｴﾌｴﾑ宮崎</v>
      </c>
      <c r="G101" t="s">
        <v>390</v>
      </c>
      <c r="H101" t="s">
        <v>244</v>
      </c>
      <c r="I101" t="s">
        <v>277</v>
      </c>
      <c r="J101" t="s">
        <v>244</v>
      </c>
      <c r="K101" t="s">
        <v>244</v>
      </c>
      <c r="L101" t="s">
        <v>244</v>
      </c>
      <c r="M101" t="s">
        <v>277</v>
      </c>
      <c r="N101" t="s">
        <v>244</v>
      </c>
      <c r="O101">
        <f ca="1">OFFSET('局選択（枠あり）'!$E$3,MATCH(テーブル1[[#This Row],[地区]]&amp;"_"&amp;テーブル1[[#This Row],[カテゴリ]],'局選択（枠あり）'!$B$4:$B$65,0),2*(テーブル1[[#This Row],[地区カテゴリ内順]]-1))*1</f>
        <v>0</v>
      </c>
      <c r="P101">
        <f>'局選択（枠あり）'!$O$2*LEN(テーブル1[[#This Row],[AM]])</f>
        <v>0</v>
      </c>
      <c r="Q101">
        <f>'局選択（枠あり）'!$Q$2*LEN(テーブル1[[#This Row],[FM]])</f>
        <v>0</v>
      </c>
      <c r="R101">
        <f>'局選択（枠あり）'!$S$2*1</f>
        <v>0</v>
      </c>
      <c r="S101">
        <f>'局選択（枠あり）'!$G$2*LEN(テーブル1[[#This Row],[JRN]])</f>
        <v>0</v>
      </c>
      <c r="T101">
        <f>'局選択（枠あり）'!$I$2*LEN(テーブル1[[#This Row],[NRN]])</f>
        <v>0</v>
      </c>
      <c r="U101">
        <f>'局選択（枠あり）'!$K$2*LEN(テーブル1[[#This Row],[JFN]])</f>
        <v>0</v>
      </c>
      <c r="V101">
        <f>'局選択（枠あり）'!$M$2*LEN(テーブル1[[#This Row],[JFL]])</f>
        <v>0</v>
      </c>
      <c r="W101">
        <f ca="1">SUM(テーブル1[[#This Row],[局選択枠あり]:[JFL枠あり]])</f>
        <v>0</v>
      </c>
      <c r="X101" t="str">
        <f ca="1">IF(ROW()&gt;2,X100,"")&amp;IF(SUM(テーブル1[[#This Row],[局選択枠あり]:[JFL枠あり]])&gt;0,$F101&amp;"/","")</f>
        <v/>
      </c>
      <c r="Y101">
        <f ca="1">OFFSET('局選択（枠なし）'!$E$3,MATCH(テーブル1[[#This Row],[地区]]&amp;"_"&amp;テーブル1[[#This Row],[カテゴリ]],'局選択（枠なし）'!$B$4:$B$65,0),2*(テーブル1[[#This Row],[地区カテゴリ内順]]-1))*1</f>
        <v>0</v>
      </c>
      <c r="Z101">
        <f>'局選択（枠なし）'!$O$2*LEN(テーブル1[[#This Row],[AM]])</f>
        <v>0</v>
      </c>
      <c r="AA101">
        <f>'局選択（枠なし）'!$Q$2*LEN(テーブル1[[#This Row],[FM]])</f>
        <v>0</v>
      </c>
      <c r="AB101">
        <f>'局選択（枠なし）'!$S$2*1</f>
        <v>0</v>
      </c>
      <c r="AC101">
        <f>'局選択（枠なし）'!$G$2*LEN(テーブル1[[#This Row],[JRN]])</f>
        <v>0</v>
      </c>
      <c r="AD101">
        <f>'局選択（枠なし）'!$I$2*LEN(テーブル1[[#This Row],[NRN]])</f>
        <v>0</v>
      </c>
      <c r="AE101">
        <f>'局選択（枠なし）'!$K$2*LEN(テーブル1[[#This Row],[JFN]])</f>
        <v>0</v>
      </c>
      <c r="AF101">
        <f>'局選択（枠なし）'!$M$2*LEN(テーブル1[[#This Row],[JFL]])</f>
        <v>0</v>
      </c>
      <c r="AG101">
        <f ca="1">SUM(テーブル1[[#This Row],[局選択枠なし]:[JFL枠なし]])</f>
        <v>0</v>
      </c>
      <c r="AH101" t="str">
        <f ca="1">IF(ROW()&gt;2,AH100,"")&amp;IF(SUM(テーブル1[[#This Row],[局選択枠なし]:[JFL枠なし]])&gt;0,$F101&amp;"/","")</f>
        <v/>
      </c>
    </row>
    <row r="102" spans="1:34" ht="18" customHeight="1">
      <c r="A102" t="s">
        <v>269</v>
      </c>
      <c r="B102" t="s">
        <v>238</v>
      </c>
      <c r="C102">
        <v>6</v>
      </c>
      <c r="D102" t="str">
        <f>テーブル1[[#This Row],[地区]]&amp;"_"&amp;テーブル1[[#This Row],[カテゴリ]]&amp;"_"&amp;(RIGHT("0"&amp;テーブル1[[#This Row],[地区カテゴリ内順]],2))</f>
        <v>九州_FM_06</v>
      </c>
      <c r="E102" t="s">
        <v>233</v>
      </c>
      <c r="F102" t="str">
        <f>IF(LENB(ASC(テーブル1[[#This Row],[局名]]))&gt;=11,SUBSTITUTE(ASC(テーブル1[[#This Row],[局名]]),"放送",""),ASC(テーブル1[[#This Row],[局名]]))</f>
        <v>ｴﾌｴﾑ鹿児島</v>
      </c>
      <c r="G102" t="s">
        <v>391</v>
      </c>
      <c r="H102" t="s">
        <v>244</v>
      </c>
      <c r="I102" t="s">
        <v>277</v>
      </c>
      <c r="J102" t="s">
        <v>244</v>
      </c>
      <c r="K102" t="s">
        <v>244</v>
      </c>
      <c r="L102" t="s">
        <v>244</v>
      </c>
      <c r="M102" t="s">
        <v>277</v>
      </c>
      <c r="N102" t="s">
        <v>244</v>
      </c>
      <c r="O102">
        <f ca="1">OFFSET('局選択（枠あり）'!$E$3,MATCH(テーブル1[[#This Row],[地区]]&amp;"_"&amp;テーブル1[[#This Row],[カテゴリ]],'局選択（枠あり）'!$B$4:$B$65,0),2*(テーブル1[[#This Row],[地区カテゴリ内順]]-1))*1</f>
        <v>0</v>
      </c>
      <c r="P102">
        <f>'局選択（枠あり）'!$O$2*LEN(テーブル1[[#This Row],[AM]])</f>
        <v>0</v>
      </c>
      <c r="Q102">
        <f>'局選択（枠あり）'!$Q$2*LEN(テーブル1[[#This Row],[FM]])</f>
        <v>0</v>
      </c>
      <c r="R102">
        <f>'局選択（枠あり）'!$S$2*1</f>
        <v>0</v>
      </c>
      <c r="S102">
        <f>'局選択（枠あり）'!$G$2*LEN(テーブル1[[#This Row],[JRN]])</f>
        <v>0</v>
      </c>
      <c r="T102">
        <f>'局選択（枠あり）'!$I$2*LEN(テーブル1[[#This Row],[NRN]])</f>
        <v>0</v>
      </c>
      <c r="U102">
        <f>'局選択（枠あり）'!$K$2*LEN(テーブル1[[#This Row],[JFN]])</f>
        <v>0</v>
      </c>
      <c r="V102">
        <f>'局選択（枠あり）'!$M$2*LEN(テーブル1[[#This Row],[JFL]])</f>
        <v>0</v>
      </c>
      <c r="W102">
        <f ca="1">SUM(テーブル1[[#This Row],[局選択枠あり]:[JFL枠あり]])</f>
        <v>0</v>
      </c>
      <c r="X102" t="str">
        <f ca="1">IF(ROW()&gt;2,X101,"")&amp;IF(SUM(テーブル1[[#This Row],[局選択枠あり]:[JFL枠あり]])&gt;0,$F102&amp;"/","")</f>
        <v/>
      </c>
      <c r="Y102">
        <f ca="1">OFFSET('局選択（枠なし）'!$E$3,MATCH(テーブル1[[#This Row],[地区]]&amp;"_"&amp;テーブル1[[#This Row],[カテゴリ]],'局選択（枠なし）'!$B$4:$B$65,0),2*(テーブル1[[#This Row],[地区カテゴリ内順]]-1))*1</f>
        <v>0</v>
      </c>
      <c r="Z102">
        <f>'局選択（枠なし）'!$O$2*LEN(テーブル1[[#This Row],[AM]])</f>
        <v>0</v>
      </c>
      <c r="AA102">
        <f>'局選択（枠なし）'!$Q$2*LEN(テーブル1[[#This Row],[FM]])</f>
        <v>0</v>
      </c>
      <c r="AB102">
        <f>'局選択（枠なし）'!$S$2*1</f>
        <v>0</v>
      </c>
      <c r="AC102">
        <f>'局選択（枠なし）'!$G$2*LEN(テーブル1[[#This Row],[JRN]])</f>
        <v>0</v>
      </c>
      <c r="AD102">
        <f>'局選択（枠なし）'!$I$2*LEN(テーブル1[[#This Row],[NRN]])</f>
        <v>0</v>
      </c>
      <c r="AE102">
        <f>'局選択（枠なし）'!$K$2*LEN(テーブル1[[#This Row],[JFN]])</f>
        <v>0</v>
      </c>
      <c r="AF102">
        <f>'局選択（枠なし）'!$M$2*LEN(テーブル1[[#This Row],[JFL]])</f>
        <v>0</v>
      </c>
      <c r="AG102">
        <f ca="1">SUM(テーブル1[[#This Row],[局選択枠なし]:[JFL枠なし]])</f>
        <v>0</v>
      </c>
      <c r="AH102" t="str">
        <f ca="1">IF(ROW()&gt;2,AH101,"")&amp;IF(SUM(テーブル1[[#This Row],[局選択枠なし]:[JFL枠なし]])&gt;0,$F102&amp;"/","")</f>
        <v/>
      </c>
    </row>
    <row r="103" spans="1:34" ht="18" customHeight="1">
      <c r="A103" t="s">
        <v>269</v>
      </c>
      <c r="B103" t="s">
        <v>238</v>
      </c>
      <c r="C103">
        <v>7</v>
      </c>
      <c r="D103" t="str">
        <f>テーブル1[[#This Row],[地区]]&amp;"_"&amp;テーブル1[[#This Row],[カテゴリ]]&amp;"_"&amp;(RIGHT("0"&amp;テーブル1[[#This Row],[地区カテゴリ内順]],2))</f>
        <v>九州_FM_07</v>
      </c>
      <c r="E103" t="s">
        <v>234</v>
      </c>
      <c r="F103" t="str">
        <f>IF(LENB(ASC(テーブル1[[#This Row],[局名]]))&gt;=11,SUBSTITUTE(ASC(テーブル1[[#This Row],[局名]]),"放送",""),ASC(テーブル1[[#This Row],[局名]]))</f>
        <v>ｴﾌｴﾑ沖縄</v>
      </c>
      <c r="G103" t="s">
        <v>392</v>
      </c>
      <c r="H103" t="s">
        <v>244</v>
      </c>
      <c r="I103" t="s">
        <v>277</v>
      </c>
      <c r="J103" t="s">
        <v>244</v>
      </c>
      <c r="K103" t="s">
        <v>244</v>
      </c>
      <c r="L103" t="s">
        <v>244</v>
      </c>
      <c r="M103" t="s">
        <v>277</v>
      </c>
      <c r="N103" t="s">
        <v>244</v>
      </c>
      <c r="O103">
        <f ca="1">OFFSET('局選択（枠あり）'!$E$3,MATCH(テーブル1[[#This Row],[地区]]&amp;"_"&amp;テーブル1[[#This Row],[カテゴリ]],'局選択（枠あり）'!$B$4:$B$65,0),2*(テーブル1[[#This Row],[地区カテゴリ内順]]-1))*1</f>
        <v>0</v>
      </c>
      <c r="P103">
        <f>'局選択（枠あり）'!$O$2*LEN(テーブル1[[#This Row],[AM]])</f>
        <v>0</v>
      </c>
      <c r="Q103">
        <f>'局選択（枠あり）'!$Q$2*LEN(テーブル1[[#This Row],[FM]])</f>
        <v>0</v>
      </c>
      <c r="R103">
        <f>'局選択（枠あり）'!$S$2*1</f>
        <v>0</v>
      </c>
      <c r="S103">
        <f>'局選択（枠あり）'!$G$2*LEN(テーブル1[[#This Row],[JRN]])</f>
        <v>0</v>
      </c>
      <c r="T103">
        <f>'局選択（枠あり）'!$I$2*LEN(テーブル1[[#This Row],[NRN]])</f>
        <v>0</v>
      </c>
      <c r="U103">
        <f>'局選択（枠あり）'!$K$2*LEN(テーブル1[[#This Row],[JFN]])</f>
        <v>0</v>
      </c>
      <c r="V103">
        <f>'局選択（枠あり）'!$M$2*LEN(テーブル1[[#This Row],[JFL]])</f>
        <v>0</v>
      </c>
      <c r="W103">
        <f ca="1">SUM(テーブル1[[#This Row],[局選択枠あり]:[JFL枠あり]])</f>
        <v>0</v>
      </c>
      <c r="X103" t="str">
        <f ca="1">IF(ROW()&gt;2,X102,"")&amp;IF(SUM(テーブル1[[#This Row],[局選択枠あり]:[JFL枠あり]])&gt;0,$F103&amp;"/","")</f>
        <v/>
      </c>
      <c r="Y103">
        <f ca="1">OFFSET('局選択（枠なし）'!$E$3,MATCH(テーブル1[[#This Row],[地区]]&amp;"_"&amp;テーブル1[[#This Row],[カテゴリ]],'局選択（枠なし）'!$B$4:$B$65,0),2*(テーブル1[[#This Row],[地区カテゴリ内順]]-1))*1</f>
        <v>0</v>
      </c>
      <c r="Z103">
        <f>'局選択（枠なし）'!$O$2*LEN(テーブル1[[#This Row],[AM]])</f>
        <v>0</v>
      </c>
      <c r="AA103">
        <f>'局選択（枠なし）'!$Q$2*LEN(テーブル1[[#This Row],[FM]])</f>
        <v>0</v>
      </c>
      <c r="AB103">
        <f>'局選択（枠なし）'!$S$2*1</f>
        <v>0</v>
      </c>
      <c r="AC103">
        <f>'局選択（枠なし）'!$G$2*LEN(テーブル1[[#This Row],[JRN]])</f>
        <v>0</v>
      </c>
      <c r="AD103">
        <f>'局選択（枠なし）'!$I$2*LEN(テーブル1[[#This Row],[NRN]])</f>
        <v>0</v>
      </c>
      <c r="AE103">
        <f>'局選択（枠なし）'!$K$2*LEN(テーブル1[[#This Row],[JFN]])</f>
        <v>0</v>
      </c>
      <c r="AF103">
        <f>'局選択（枠なし）'!$M$2*LEN(テーブル1[[#This Row],[JFL]])</f>
        <v>0</v>
      </c>
      <c r="AG103">
        <f ca="1">SUM(テーブル1[[#This Row],[局選択枠なし]:[JFL枠なし]])</f>
        <v>0</v>
      </c>
      <c r="AH103" t="str">
        <f ca="1">IF(ROW()&gt;2,AH102,"")&amp;IF(SUM(テーブル1[[#This Row],[局選択枠なし]:[JFL枠なし]])&gt;0,$F103&amp;"/","")</f>
        <v/>
      </c>
    </row>
  </sheetData>
  <phoneticPr fontId="2"/>
  <dataValidations disablePrompts="1" count="2">
    <dataValidation type="list" allowBlank="1" showInputMessage="1" showErrorMessage="1" sqref="B2:B103">
      <formula1>"AM,FM,短波"</formula1>
    </dataValidation>
    <dataValidation type="list" allowBlank="1" showInputMessage="1" sqref="C2:C103">
      <formula1>"1,2,3,4,5,6,7,8,9,10,11,12,13,14,15,以降、手入力"</formula1>
    </dataValidation>
  </dataValidations>
  <pageMargins left="0.25" right="0.25" top="0.75" bottom="0.75" header="0.3" footer="0.3"/>
  <pageSetup paperSize="8" scale="63" fitToWidth="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499984740745262"/>
  </sheetPr>
  <dimension ref="A1:U72"/>
  <sheetViews>
    <sheetView topLeftCell="C1" zoomScaleNormal="100" workbookViewId="0"/>
  </sheetViews>
  <sheetFormatPr defaultRowHeight="13.5"/>
  <cols>
    <col min="1" max="2" width="0" style="125" hidden="1" customWidth="1"/>
    <col min="3" max="3" width="4.75" style="126" customWidth="1"/>
    <col min="4" max="4" width="9" style="127"/>
    <col min="5" max="5" width="4.75" style="126" customWidth="1"/>
    <col min="6" max="6" width="14.125" style="126" customWidth="1"/>
    <col min="7" max="7" width="4.75" style="126" customWidth="1"/>
    <col min="8" max="8" width="14.125" style="126" customWidth="1"/>
    <col min="9" max="9" width="4.75" style="126" customWidth="1"/>
    <col min="10" max="10" width="14.125" style="126" customWidth="1"/>
    <col min="11" max="11" width="4.75" style="126" customWidth="1"/>
    <col min="12" max="12" width="14.125" style="126" customWidth="1"/>
    <col min="13" max="13" width="4.75" style="126" customWidth="1"/>
    <col min="14" max="14" width="14.125" style="126" customWidth="1"/>
    <col min="15" max="15" width="4.75" style="126" customWidth="1"/>
    <col min="16" max="16" width="14.125" style="126" customWidth="1"/>
    <col min="17" max="17" width="4.75" style="126" customWidth="1"/>
    <col min="18" max="18" width="14.125" style="126" customWidth="1"/>
    <col min="19" max="19" width="4.75" style="126" customWidth="1"/>
    <col min="20" max="20" width="14.125" style="125" customWidth="1"/>
    <col min="21" max="21" width="4.75" style="126" customWidth="1"/>
    <col min="22" max="16384" width="9" style="125"/>
  </cols>
  <sheetData>
    <row r="1" spans="1:21" ht="33" customHeight="1">
      <c r="C1" s="164"/>
      <c r="D1" s="165"/>
      <c r="E1" s="164"/>
      <c r="F1" s="164"/>
      <c r="G1" s="164"/>
      <c r="H1" s="164"/>
      <c r="I1" s="164"/>
      <c r="J1" s="164"/>
      <c r="K1" s="164"/>
      <c r="L1" s="164"/>
      <c r="M1" s="164"/>
      <c r="N1" s="164"/>
      <c r="O1" s="164"/>
      <c r="P1" s="164"/>
      <c r="Q1" s="164"/>
      <c r="R1" s="164"/>
      <c r="S1" s="164"/>
      <c r="T1" s="166"/>
      <c r="U1" s="164"/>
    </row>
    <row r="2" spans="1:21" ht="18" customHeight="1">
      <c r="C2" s="164"/>
      <c r="D2" s="165"/>
      <c r="E2" s="164"/>
      <c r="F2" s="164"/>
      <c r="G2" s="168"/>
      <c r="H2" s="169"/>
      <c r="I2" s="168"/>
      <c r="J2" s="169"/>
      <c r="K2" s="168"/>
      <c r="L2" s="169"/>
      <c r="M2" s="168"/>
      <c r="N2" s="169"/>
      <c r="O2" s="168"/>
      <c r="P2" s="169"/>
      <c r="Q2" s="168"/>
      <c r="R2" s="169"/>
      <c r="S2" s="168"/>
      <c r="T2" s="169"/>
      <c r="U2" s="170"/>
    </row>
    <row r="3" spans="1:21" ht="18" customHeight="1">
      <c r="C3" s="164"/>
      <c r="D3" s="165"/>
      <c r="E3" s="164"/>
      <c r="F3" s="164"/>
      <c r="G3" s="164"/>
      <c r="H3" s="164"/>
      <c r="I3" s="164"/>
      <c r="J3" s="164"/>
      <c r="K3" s="164"/>
      <c r="L3" s="164"/>
      <c r="M3" s="164"/>
      <c r="N3" s="164"/>
      <c r="O3" s="164"/>
      <c r="P3" s="164"/>
      <c r="Q3" s="164"/>
      <c r="R3" s="164"/>
      <c r="S3" s="164"/>
      <c r="T3" s="166"/>
      <c r="U3" s="164"/>
    </row>
    <row r="4" spans="1:21" ht="18.75" customHeight="1">
      <c r="A4" s="125" t="str">
        <f>IFERROR(LEFT(D4,FIND("地区",D4)-1),A3)</f>
        <v>関東</v>
      </c>
      <c r="B4" s="125" t="str">
        <f>IF(AND(C4="",D4&lt;&gt;""),A4&amp;"_"&amp;D4,"")</f>
        <v/>
      </c>
      <c r="C4" s="158" t="s">
        <v>249</v>
      </c>
      <c r="D4" s="160" t="s">
        <v>258</v>
      </c>
      <c r="E4" s="155"/>
      <c r="F4" s="156" t="str">
        <f>COUNTIF(E6:T10,TRUE)&amp;" / "&amp;(COUNTA(E6:T10)*0.5)&amp;" 局"</f>
        <v>0 / 15 局</v>
      </c>
      <c r="G4" s="155"/>
      <c r="H4" s="155"/>
      <c r="I4" s="155"/>
      <c r="J4" s="155"/>
      <c r="K4" s="155"/>
      <c r="L4" s="155"/>
      <c r="M4" s="155"/>
      <c r="N4" s="155"/>
      <c r="O4" s="155"/>
      <c r="P4" s="155"/>
      <c r="Q4" s="155"/>
      <c r="R4" s="155"/>
      <c r="S4" s="155"/>
      <c r="T4" s="155"/>
      <c r="U4" s="159"/>
    </row>
    <row r="5" spans="1:21" ht="6" customHeight="1">
      <c r="A5" s="125" t="str">
        <f t="shared" ref="A5:A64" si="0">IFERROR(LEFT(D5,FIND("地区",D5)-1),A4)</f>
        <v>関東</v>
      </c>
      <c r="B5" s="125" t="str">
        <f t="shared" ref="B5:B65" si="1">IF(AND(C5="",D5&lt;&gt;""),A5&amp;"_"&amp;D5,"")</f>
        <v/>
      </c>
      <c r="C5" s="153"/>
      <c r="D5" s="154"/>
      <c r="E5" s="150"/>
      <c r="F5" s="150"/>
      <c r="G5" s="150"/>
      <c r="H5" s="150"/>
      <c r="I5" s="150"/>
      <c r="J5" s="150"/>
      <c r="K5" s="150"/>
      <c r="L5" s="150"/>
      <c r="M5" s="150"/>
      <c r="N5" s="150"/>
      <c r="O5" s="150"/>
      <c r="P5" s="150"/>
      <c r="Q5" s="150"/>
      <c r="R5" s="150"/>
      <c r="S5" s="150"/>
      <c r="T5" s="150"/>
      <c r="U5" s="149"/>
    </row>
    <row r="6" spans="1:21">
      <c r="A6" s="125" t="str">
        <f t="shared" si="0"/>
        <v>関東</v>
      </c>
      <c r="B6" s="125" t="str">
        <f t="shared" si="1"/>
        <v>関東_AM</v>
      </c>
      <c r="C6" s="153" t="s">
        <v>244</v>
      </c>
      <c r="D6" s="152" t="s">
        <v>237</v>
      </c>
      <c r="E6" s="151" t="b">
        <v>0</v>
      </c>
      <c r="F6" s="135" t="str">
        <f>IFERROR(VLOOKUP($B6&amp;"_"&amp;RIGHT("0"&amp;(COLUMN()-4)/2,2),テーブル1[[表示順]:[局名]],2,FALSE),"")</f>
        <v>TBSラジオ</v>
      </c>
      <c r="G6" s="151" t="b">
        <v>0</v>
      </c>
      <c r="H6" s="135" t="str">
        <f>IFERROR(VLOOKUP($B6&amp;"_"&amp;RIGHT("0"&amp;(COLUMN()-4)/2,2),テーブル1[[表示順]:[局名]],2,FALSE),"")</f>
        <v>文化放送</v>
      </c>
      <c r="I6" s="151" t="b">
        <v>0</v>
      </c>
      <c r="J6" s="135" t="str">
        <f>IFERROR(VLOOKUP($B6&amp;"_"&amp;RIGHT("0"&amp;(COLUMN()-4)/2,2),テーブル1[[表示順]:[局名]],2,FALSE),"")</f>
        <v>ニッポン放送</v>
      </c>
      <c r="K6" s="151" t="b">
        <v>0</v>
      </c>
      <c r="L6" s="135" t="str">
        <f>IFERROR(VLOOKUP($B6&amp;"_"&amp;RIGHT("0"&amp;(COLUMN()-4)/2,2),テーブル1[[表示順]:[局名]],2,FALSE),"")</f>
        <v>RFラジオ日本</v>
      </c>
      <c r="M6" s="151" t="b">
        <v>0</v>
      </c>
      <c r="N6" s="135" t="str">
        <f>IFERROR(VLOOKUP($B6&amp;"_"&amp;RIGHT("0"&amp;(COLUMN()-4)/2,2),テーブル1[[表示順]:[局名]],2,FALSE),"")</f>
        <v>茨城放送</v>
      </c>
      <c r="O6" s="151" t="b">
        <v>0</v>
      </c>
      <c r="P6" s="135" t="str">
        <f>IFERROR(VLOOKUP($B6&amp;"_"&amp;RIGHT("0"&amp;(COLUMN()-4)/2,2),テーブル1[[表示順]:[局名]],2,FALSE),"")</f>
        <v>栃木放送</v>
      </c>
      <c r="Q6" s="151"/>
      <c r="R6" s="150"/>
      <c r="S6" s="151"/>
      <c r="T6" s="150"/>
      <c r="U6" s="149"/>
    </row>
    <row r="7" spans="1:21" ht="6" customHeight="1">
      <c r="A7" s="125" t="str">
        <f t="shared" si="0"/>
        <v>関東</v>
      </c>
      <c r="B7" s="125" t="str">
        <f t="shared" si="1"/>
        <v/>
      </c>
      <c r="C7" s="153"/>
      <c r="D7" s="154"/>
      <c r="E7" s="150"/>
      <c r="F7" s="150"/>
      <c r="G7" s="150"/>
      <c r="H7" s="150"/>
      <c r="I7" s="150"/>
      <c r="J7" s="150"/>
      <c r="K7" s="150"/>
      <c r="L7" s="150"/>
      <c r="M7" s="150"/>
      <c r="N7" s="150"/>
      <c r="O7" s="150"/>
      <c r="P7" s="150"/>
      <c r="Q7" s="150"/>
      <c r="R7" s="150"/>
      <c r="S7" s="150"/>
      <c r="T7" s="150"/>
      <c r="U7" s="149"/>
    </row>
    <row r="8" spans="1:21">
      <c r="A8" s="125" t="str">
        <f t="shared" si="0"/>
        <v>関東</v>
      </c>
      <c r="B8" s="125" t="str">
        <f t="shared" si="1"/>
        <v>関東_FM</v>
      </c>
      <c r="C8" s="153" t="s">
        <v>244</v>
      </c>
      <c r="D8" s="152" t="s">
        <v>238</v>
      </c>
      <c r="E8" s="151" t="b">
        <v>0</v>
      </c>
      <c r="F8" s="135" t="str">
        <f>IFERROR(VLOOKUP($B8&amp;"_"&amp;RIGHT("0"&amp;(COLUMN()-4)/2,2),テーブル1[[表示順]:[局名]],2,FALSE),"")</f>
        <v>エフエム東京</v>
      </c>
      <c r="G8" s="151" t="b">
        <v>0</v>
      </c>
      <c r="H8" s="135" t="str">
        <f>IFERROR(VLOOKUP($B8&amp;"_"&amp;RIGHT("0"&amp;(COLUMN()-4)/2,2),テーブル1[[表示順]:[局名]],2,FALSE),"")</f>
        <v>J－WAVE</v>
      </c>
      <c r="I8" s="151" t="b">
        <v>0</v>
      </c>
      <c r="J8" s="135" t="str">
        <f>IFERROR(VLOOKUP($B8&amp;"_"&amp;RIGHT("0"&amp;(COLUMN()-4)/2,2),テーブル1[[表示順]:[局名]],2,FALSE),"")</f>
        <v>InterFM</v>
      </c>
      <c r="K8" s="151" t="b">
        <v>0</v>
      </c>
      <c r="L8" s="135" t="str">
        <f>IFERROR(VLOOKUP($B8&amp;"_"&amp;RIGHT("0"&amp;(COLUMN()-4)/2,2),テーブル1[[表示順]:[局名]],2,FALSE),"")</f>
        <v>横浜エフエム放送</v>
      </c>
      <c r="M8" s="151" t="b">
        <v>0</v>
      </c>
      <c r="N8" s="135" t="str">
        <f>IFERROR(VLOOKUP($B8&amp;"_"&amp;RIGHT("0"&amp;(COLUMN()-4)/2,2),テーブル1[[表示順]:[局名]],2,FALSE),"")</f>
        <v>ベイエフエム</v>
      </c>
      <c r="O8" s="151" t="b">
        <v>0</v>
      </c>
      <c r="P8" s="135" t="str">
        <f>IFERROR(VLOOKUP($B8&amp;"_"&amp;RIGHT("0"&amp;(COLUMN()-4)/2,2),テーブル1[[表示順]:[局名]],2,FALSE),"")</f>
        <v>FM NACK５</v>
      </c>
      <c r="Q8" s="151" t="b">
        <v>0</v>
      </c>
      <c r="R8" s="135" t="str">
        <f>IFERROR(VLOOKUP($B8&amp;"_"&amp;RIGHT("0"&amp;(COLUMN()-4)/2,2),テーブル1[[表示順]:[局名]],2,FALSE),"")</f>
        <v>エフエム群馬</v>
      </c>
      <c r="S8" s="151" t="b">
        <v>0</v>
      </c>
      <c r="T8" s="135" t="str">
        <f>IFERROR(VLOOKUP($B8&amp;"_"&amp;RIGHT("0"&amp;(COLUMN()-4)/2,2),テーブル1[[表示順]:[局名]],2,FALSE),"")</f>
        <v>エフエム栃木</v>
      </c>
      <c r="U8" s="149"/>
    </row>
    <row r="9" spans="1:21" ht="6" customHeight="1">
      <c r="A9" s="125" t="str">
        <f t="shared" si="0"/>
        <v>関東</v>
      </c>
      <c r="B9" s="125" t="str">
        <f t="shared" si="1"/>
        <v/>
      </c>
      <c r="C9" s="153"/>
      <c r="D9" s="154"/>
      <c r="E9" s="150"/>
      <c r="F9" s="150"/>
      <c r="G9" s="150"/>
      <c r="H9" s="150"/>
      <c r="I9" s="150"/>
      <c r="J9" s="150"/>
      <c r="K9" s="150"/>
      <c r="L9" s="150"/>
      <c r="M9" s="150"/>
      <c r="N9" s="150"/>
      <c r="O9" s="150"/>
      <c r="P9" s="150"/>
      <c r="Q9" s="150"/>
      <c r="R9" s="150"/>
      <c r="S9" s="150"/>
      <c r="T9" s="150"/>
      <c r="U9" s="149"/>
    </row>
    <row r="10" spans="1:21">
      <c r="A10" s="125" t="str">
        <f t="shared" si="0"/>
        <v>関東</v>
      </c>
      <c r="B10" s="125" t="str">
        <f t="shared" si="1"/>
        <v>関東_短波</v>
      </c>
      <c r="C10" s="153" t="s">
        <v>244</v>
      </c>
      <c r="D10" s="152" t="s">
        <v>257</v>
      </c>
      <c r="E10" s="151" t="b">
        <v>0</v>
      </c>
      <c r="F10" s="135" t="str">
        <f>IFERROR(VLOOKUP($B10&amp;"_"&amp;RIGHT("0"&amp;(COLUMN()-4)/2,2),テーブル1[[表示順]:[局名]],2,FALSE),"")</f>
        <v>日経ラジオ社</v>
      </c>
      <c r="G10" s="151"/>
      <c r="H10" s="150"/>
      <c r="I10" s="151"/>
      <c r="J10" s="150"/>
      <c r="K10" s="151"/>
      <c r="L10" s="150"/>
      <c r="M10" s="151"/>
      <c r="N10" s="150"/>
      <c r="O10" s="151"/>
      <c r="P10" s="150"/>
      <c r="Q10" s="151"/>
      <c r="R10" s="150"/>
      <c r="S10" s="151"/>
      <c r="T10" s="150"/>
      <c r="U10" s="149"/>
    </row>
    <row r="11" spans="1:21" ht="9" customHeight="1">
      <c r="A11" s="125" t="str">
        <f t="shared" si="0"/>
        <v>関東</v>
      </c>
      <c r="B11" s="125" t="str">
        <f t="shared" si="1"/>
        <v/>
      </c>
      <c r="C11" s="148"/>
      <c r="D11" s="147"/>
      <c r="E11" s="146"/>
      <c r="F11" s="146"/>
      <c r="G11" s="146"/>
      <c r="H11" s="146"/>
      <c r="I11" s="146"/>
      <c r="J11" s="146"/>
      <c r="K11" s="146"/>
      <c r="L11" s="146"/>
      <c r="M11" s="146"/>
      <c r="N11" s="146"/>
      <c r="O11" s="146"/>
      <c r="P11" s="146"/>
      <c r="Q11" s="146"/>
      <c r="R11" s="146"/>
      <c r="S11" s="146"/>
      <c r="T11" s="146"/>
      <c r="U11" s="145"/>
    </row>
    <row r="12" spans="1:21" ht="18.75" customHeight="1">
      <c r="A12" s="125" t="str">
        <f t="shared" si="0"/>
        <v>関西</v>
      </c>
      <c r="B12" s="125" t="str">
        <f t="shared" si="1"/>
        <v/>
      </c>
      <c r="C12" s="144" t="s">
        <v>249</v>
      </c>
      <c r="D12" s="143" t="s">
        <v>256</v>
      </c>
      <c r="E12" s="141"/>
      <c r="F12" s="142" t="str">
        <f>COUNTIF(E14:T16,TRUE)&amp;" / "&amp;(COUNTA(E14:T16)*0.5)&amp;" 局"</f>
        <v>0 / 12 局</v>
      </c>
      <c r="G12" s="141"/>
      <c r="H12" s="141"/>
      <c r="I12" s="141"/>
      <c r="J12" s="141"/>
      <c r="K12" s="141"/>
      <c r="L12" s="141"/>
      <c r="M12" s="141"/>
      <c r="N12" s="141"/>
      <c r="O12" s="141"/>
      <c r="P12" s="141"/>
      <c r="Q12" s="141"/>
      <c r="R12" s="141"/>
      <c r="S12" s="141"/>
      <c r="T12" s="141"/>
      <c r="U12" s="162"/>
    </row>
    <row r="13" spans="1:21" ht="6" customHeight="1">
      <c r="A13" s="125" t="str">
        <f t="shared" si="0"/>
        <v>関西</v>
      </c>
      <c r="B13" s="125" t="str">
        <f t="shared" si="1"/>
        <v/>
      </c>
      <c r="C13" s="137"/>
      <c r="D13" s="138"/>
      <c r="E13" s="133"/>
      <c r="F13" s="133"/>
      <c r="G13" s="133"/>
      <c r="H13" s="133"/>
      <c r="I13" s="133"/>
      <c r="J13" s="133"/>
      <c r="K13" s="133"/>
      <c r="L13" s="133"/>
      <c r="M13" s="133"/>
      <c r="N13" s="133"/>
      <c r="O13" s="133"/>
      <c r="P13" s="133"/>
      <c r="Q13" s="133"/>
      <c r="R13" s="133"/>
      <c r="S13" s="133"/>
      <c r="T13" s="133"/>
      <c r="U13" s="132"/>
    </row>
    <row r="14" spans="1:21">
      <c r="A14" s="125" t="str">
        <f t="shared" si="0"/>
        <v>関西</v>
      </c>
      <c r="B14" s="125" t="str">
        <f t="shared" si="1"/>
        <v>関西_AM</v>
      </c>
      <c r="C14" s="137" t="s">
        <v>244</v>
      </c>
      <c r="D14" s="136" t="s">
        <v>237</v>
      </c>
      <c r="E14" s="134" t="b">
        <v>0</v>
      </c>
      <c r="F14" s="135" t="str">
        <f>IFERROR(VLOOKUP($B14&amp;"_"&amp;RIGHT("0"&amp;(COLUMN()-4)/2,2),テーブル1[[表示順]:[局名]],2,FALSE),"")</f>
        <v>毎日放送</v>
      </c>
      <c r="G14" s="134" t="b">
        <v>0</v>
      </c>
      <c r="H14" s="135" t="str">
        <f>IFERROR(VLOOKUP($B14&amp;"_"&amp;RIGHT("0"&amp;(COLUMN()-4)/2,2),テーブル1[[表示順]:[局名]],2,FALSE),"")</f>
        <v>朝日放送</v>
      </c>
      <c r="I14" s="134" t="b">
        <v>0</v>
      </c>
      <c r="J14" s="135" t="str">
        <f>IFERROR(VLOOKUP($B14&amp;"_"&amp;RIGHT("0"&amp;(COLUMN()-4)/2,2),テーブル1[[表示順]:[局名]],2,FALSE),"")</f>
        <v>大阪放送</v>
      </c>
      <c r="K14" s="134" t="b">
        <v>0</v>
      </c>
      <c r="L14" s="135" t="str">
        <f>IFERROR(VLOOKUP($B14&amp;"_"&amp;RIGHT("0"&amp;(COLUMN()-4)/2,2),テーブル1[[表示順]:[局名]],2,FALSE),"")</f>
        <v>ラジオ関西</v>
      </c>
      <c r="M14" s="134" t="b">
        <v>0</v>
      </c>
      <c r="N14" s="135" t="str">
        <f>IFERROR(VLOOKUP($B14&amp;"_"&amp;RIGHT("0"&amp;(COLUMN()-4)/2,2),テーブル1[[表示順]:[局名]],2,FALSE),"")</f>
        <v>京都放送</v>
      </c>
      <c r="O14" s="134" t="b">
        <v>0</v>
      </c>
      <c r="P14" s="135" t="str">
        <f>IFERROR(VLOOKUP($B14&amp;"_"&amp;RIGHT("0"&amp;(COLUMN()-4)/2,2),テーブル1[[表示順]:[局名]],2,FALSE),"")</f>
        <v>和歌山放送</v>
      </c>
      <c r="Q14" s="134"/>
      <c r="R14" s="133"/>
      <c r="S14" s="134"/>
      <c r="T14" s="133"/>
      <c r="U14" s="132"/>
    </row>
    <row r="15" spans="1:21" ht="6" customHeight="1">
      <c r="A15" s="125" t="str">
        <f t="shared" si="0"/>
        <v>関西</v>
      </c>
      <c r="B15" s="125" t="str">
        <f t="shared" si="1"/>
        <v/>
      </c>
      <c r="C15" s="137"/>
      <c r="D15" s="138"/>
      <c r="E15" s="133"/>
      <c r="F15" s="133"/>
      <c r="G15" s="133"/>
      <c r="H15" s="133"/>
      <c r="I15" s="133"/>
      <c r="J15" s="133"/>
      <c r="K15" s="133"/>
      <c r="L15" s="133"/>
      <c r="M15" s="133"/>
      <c r="N15" s="133"/>
      <c r="O15" s="133"/>
      <c r="P15" s="133"/>
      <c r="Q15" s="133"/>
      <c r="R15" s="133"/>
      <c r="S15" s="133"/>
      <c r="T15" s="133"/>
      <c r="U15" s="132"/>
    </row>
    <row r="16" spans="1:21">
      <c r="A16" s="125" t="str">
        <f t="shared" si="0"/>
        <v>関西</v>
      </c>
      <c r="B16" s="125" t="str">
        <f t="shared" si="1"/>
        <v>関西_FM</v>
      </c>
      <c r="C16" s="137" t="s">
        <v>244</v>
      </c>
      <c r="D16" s="136" t="s">
        <v>238</v>
      </c>
      <c r="E16" s="134" t="b">
        <v>0</v>
      </c>
      <c r="F16" s="135" t="str">
        <f>IFERROR(VLOOKUP($B16&amp;"_"&amp;RIGHT("0"&amp;(COLUMN()-4)/2,2),テーブル1[[表示順]:[局名]],2,FALSE),"")</f>
        <v>エフエム大阪</v>
      </c>
      <c r="G16" s="134" t="b">
        <v>0</v>
      </c>
      <c r="H16" s="135" t="str">
        <f>IFERROR(VLOOKUP($B16&amp;"_"&amp;RIGHT("0"&amp;(COLUMN()-4)/2,2),テーブル1[[表示順]:[局名]],2,FALSE),"")</f>
        <v>FM802</v>
      </c>
      <c r="I16" s="134" t="b">
        <v>0</v>
      </c>
      <c r="J16" s="135" t="str">
        <f>IFERROR(VLOOKUP($B16&amp;"_"&amp;RIGHT("0"&amp;(COLUMN()-4)/2,2),テーブル1[[表示順]:[局名]],2,FALSE),"")</f>
        <v>FM COCOLO</v>
      </c>
      <c r="K16" s="134" t="b">
        <v>0</v>
      </c>
      <c r="L16" s="135" t="str">
        <f>IFERROR(VLOOKUP($B16&amp;"_"&amp;RIGHT("0"&amp;(COLUMN()-4)/2,2),テーブル1[[表示順]:[局名]],2,FALSE),"")</f>
        <v>兵庫エフエム放送</v>
      </c>
      <c r="M16" s="134" t="b">
        <v>0</v>
      </c>
      <c r="N16" s="135" t="str">
        <f>IFERROR(VLOOKUP($B16&amp;"_"&amp;RIGHT("0"&amp;(COLUMN()-4)/2,2),テーブル1[[表示順]:[局名]],2,FALSE),"")</f>
        <v>エフエム京都</v>
      </c>
      <c r="O16" s="134" t="b">
        <v>0</v>
      </c>
      <c r="P16" s="135" t="str">
        <f>IFERROR(VLOOKUP($B16&amp;"_"&amp;RIGHT("0"&amp;(COLUMN()-4)/2,2),テーブル1[[表示順]:[局名]],2,FALSE),"")</f>
        <v>エフエム滋賀</v>
      </c>
      <c r="Q16" s="134"/>
      <c r="R16" s="133"/>
      <c r="S16" s="134"/>
      <c r="T16" s="133"/>
      <c r="U16" s="132"/>
    </row>
    <row r="17" spans="1:21" ht="9" customHeight="1">
      <c r="A17" s="125" t="str">
        <f t="shared" si="0"/>
        <v>関西</v>
      </c>
      <c r="B17" s="125" t="str">
        <f t="shared" si="1"/>
        <v/>
      </c>
      <c r="C17" s="131"/>
      <c r="D17" s="130"/>
      <c r="E17" s="129"/>
      <c r="F17" s="129"/>
      <c r="G17" s="129"/>
      <c r="H17" s="129"/>
      <c r="I17" s="129"/>
      <c r="J17" s="129"/>
      <c r="K17" s="129"/>
      <c r="L17" s="129"/>
      <c r="M17" s="129"/>
      <c r="N17" s="129"/>
      <c r="O17" s="129"/>
      <c r="P17" s="129"/>
      <c r="Q17" s="129"/>
      <c r="R17" s="129"/>
      <c r="S17" s="129"/>
      <c r="T17" s="129"/>
      <c r="U17" s="128"/>
    </row>
    <row r="18" spans="1:21" ht="18.75" customHeight="1">
      <c r="A18" s="125" t="str">
        <f t="shared" si="0"/>
        <v>名古屋</v>
      </c>
      <c r="B18" s="125" t="str">
        <f t="shared" si="1"/>
        <v/>
      </c>
      <c r="C18" s="158" t="s">
        <v>249</v>
      </c>
      <c r="D18" s="160" t="s">
        <v>255</v>
      </c>
      <c r="E18" s="155"/>
      <c r="F18" s="156" t="str">
        <f>COUNTIF(E20:T22,TRUE)&amp;" / "&amp;(COUNTA(E20:T22)*0.5)&amp;" 局"</f>
        <v>0 / 8 局</v>
      </c>
      <c r="G18" s="155"/>
      <c r="H18" s="155"/>
      <c r="I18" s="155"/>
      <c r="J18" s="155"/>
      <c r="K18" s="155"/>
      <c r="L18" s="155"/>
      <c r="M18" s="155"/>
      <c r="N18" s="155"/>
      <c r="O18" s="155"/>
      <c r="P18" s="155"/>
      <c r="Q18" s="155"/>
      <c r="R18" s="155"/>
      <c r="S18" s="155"/>
      <c r="T18" s="155"/>
      <c r="U18" s="159"/>
    </row>
    <row r="19" spans="1:21" ht="6" customHeight="1">
      <c r="A19" s="125" t="str">
        <f t="shared" si="0"/>
        <v>名古屋</v>
      </c>
      <c r="B19" s="125" t="str">
        <f t="shared" si="1"/>
        <v/>
      </c>
      <c r="C19" s="153"/>
      <c r="D19" s="154"/>
      <c r="E19" s="150"/>
      <c r="F19" s="150"/>
      <c r="G19" s="150"/>
      <c r="H19" s="150"/>
      <c r="I19" s="150"/>
      <c r="J19" s="150"/>
      <c r="K19" s="150"/>
      <c r="L19" s="150"/>
      <c r="M19" s="150"/>
      <c r="N19" s="150"/>
      <c r="O19" s="150"/>
      <c r="P19" s="150"/>
      <c r="Q19" s="150"/>
      <c r="R19" s="150"/>
      <c r="S19" s="150"/>
      <c r="T19" s="150"/>
      <c r="U19" s="149"/>
    </row>
    <row r="20" spans="1:21">
      <c r="A20" s="125" t="str">
        <f t="shared" si="0"/>
        <v>名古屋</v>
      </c>
      <c r="B20" s="125" t="str">
        <f t="shared" si="1"/>
        <v>名古屋_AM</v>
      </c>
      <c r="C20" s="153" t="s">
        <v>244</v>
      </c>
      <c r="D20" s="152" t="s">
        <v>237</v>
      </c>
      <c r="E20" s="151" t="b">
        <v>0</v>
      </c>
      <c r="F20" s="135" t="str">
        <f>IFERROR(VLOOKUP($B20&amp;"_"&amp;RIGHT("0"&amp;(COLUMN()-4)/2,2),テーブル1[[表示順]:[局名]],2,FALSE),"")</f>
        <v>CBCラジオ</v>
      </c>
      <c r="G20" s="151" t="b">
        <v>0</v>
      </c>
      <c r="H20" s="135" t="str">
        <f>IFERROR(VLOOKUP($B20&amp;"_"&amp;RIGHT("0"&amp;(COLUMN()-4)/2,2),テーブル1[[表示順]:[局名]],2,FALSE),"")</f>
        <v>東海ラジオ放送</v>
      </c>
      <c r="I20" s="151" t="b">
        <v>0</v>
      </c>
      <c r="J20" s="135" t="str">
        <f>IFERROR(VLOOKUP($B20&amp;"_"&amp;RIGHT("0"&amp;(COLUMN()-4)/2,2),テーブル1[[表示順]:[局名]],2,FALSE),"")</f>
        <v>岐阜放送</v>
      </c>
      <c r="K20" s="151"/>
      <c r="L20" s="150"/>
      <c r="M20" s="151"/>
      <c r="N20" s="150"/>
      <c r="O20" s="151"/>
      <c r="P20" s="150"/>
      <c r="Q20" s="161"/>
      <c r="R20" s="150"/>
      <c r="S20" s="161"/>
      <c r="T20" s="150"/>
      <c r="U20" s="149"/>
    </row>
    <row r="21" spans="1:21" ht="6" customHeight="1">
      <c r="A21" s="125" t="str">
        <f t="shared" si="0"/>
        <v>名古屋</v>
      </c>
      <c r="B21" s="125" t="str">
        <f t="shared" si="1"/>
        <v/>
      </c>
      <c r="C21" s="153"/>
      <c r="D21" s="154"/>
      <c r="E21" s="150"/>
      <c r="F21" s="150"/>
      <c r="G21" s="150"/>
      <c r="H21" s="150"/>
      <c r="I21" s="150"/>
      <c r="J21" s="150"/>
      <c r="K21" s="150"/>
      <c r="L21" s="150"/>
      <c r="M21" s="150"/>
      <c r="N21" s="150"/>
      <c r="O21" s="150"/>
      <c r="P21" s="150"/>
      <c r="Q21" s="150"/>
      <c r="R21" s="150"/>
      <c r="S21" s="150"/>
      <c r="T21" s="150"/>
      <c r="U21" s="149"/>
    </row>
    <row r="22" spans="1:21">
      <c r="A22" s="125" t="str">
        <f t="shared" si="0"/>
        <v>名古屋</v>
      </c>
      <c r="B22" s="125" t="str">
        <f t="shared" si="1"/>
        <v>名古屋_FM</v>
      </c>
      <c r="C22" s="153" t="s">
        <v>244</v>
      </c>
      <c r="D22" s="152" t="s">
        <v>238</v>
      </c>
      <c r="E22" s="151" t="b">
        <v>0</v>
      </c>
      <c r="F22" s="135" t="str">
        <f>IFERROR(VLOOKUP($B22&amp;"_"&amp;RIGHT("0"&amp;(COLUMN()-4)/2,2),テーブル1[[表示順]:[局名]],2,FALSE),"")</f>
        <v>エフエム愛知</v>
      </c>
      <c r="G22" s="151" t="b">
        <v>0</v>
      </c>
      <c r="H22" s="135" t="str">
        <f>IFERROR(VLOOKUP($B22&amp;"_"&amp;RIGHT("0"&amp;(COLUMN()-4)/2,2),テーブル1[[表示順]:[局名]],2,FALSE),"")</f>
        <v>ZIP－FM</v>
      </c>
      <c r="I22" s="151" t="b">
        <v>0</v>
      </c>
      <c r="J22" s="135" t="str">
        <f>IFERROR(VLOOKUP($B22&amp;"_"&amp;RIGHT("0"&amp;(COLUMN()-4)/2,2),テーブル1[[表示順]:[局名]],2,FALSE),"")</f>
        <v>Radio Neo</v>
      </c>
      <c r="K22" s="151" t="b">
        <v>0</v>
      </c>
      <c r="L22" s="135" t="str">
        <f>IFERROR(VLOOKUP($B22&amp;"_"&amp;RIGHT("0"&amp;(COLUMN()-4)/2,2),テーブル1[[表示順]:[局名]],2,FALSE),"")</f>
        <v>エフエム岐阜</v>
      </c>
      <c r="M22" s="151" t="b">
        <v>0</v>
      </c>
      <c r="N22" s="135" t="str">
        <f>IFERROR(VLOOKUP($B22&amp;"_"&amp;RIGHT("0"&amp;(COLUMN()-4)/2,2),テーブル1[[表示順]:[局名]],2,FALSE),"")</f>
        <v>三重エフエム放送</v>
      </c>
      <c r="O22" s="161"/>
      <c r="P22" s="150"/>
      <c r="Q22" s="161"/>
      <c r="R22" s="150"/>
      <c r="S22" s="161"/>
      <c r="T22" s="150"/>
      <c r="U22" s="149"/>
    </row>
    <row r="23" spans="1:21" ht="9" customHeight="1">
      <c r="A23" s="125" t="str">
        <f t="shared" si="0"/>
        <v>名古屋</v>
      </c>
      <c r="B23" s="125" t="str">
        <f t="shared" si="1"/>
        <v/>
      </c>
      <c r="C23" s="148"/>
      <c r="D23" s="147"/>
      <c r="E23" s="146"/>
      <c r="F23" s="146"/>
      <c r="G23" s="146"/>
      <c r="H23" s="146"/>
      <c r="I23" s="146"/>
      <c r="J23" s="146"/>
      <c r="K23" s="146"/>
      <c r="L23" s="146"/>
      <c r="M23" s="146"/>
      <c r="N23" s="146"/>
      <c r="O23" s="146"/>
      <c r="P23" s="146"/>
      <c r="Q23" s="146"/>
      <c r="R23" s="146"/>
      <c r="S23" s="146"/>
      <c r="T23" s="146"/>
      <c r="U23" s="145"/>
    </row>
    <row r="24" spans="1:21" ht="18.75" customHeight="1">
      <c r="A24" s="125" t="str">
        <f t="shared" si="0"/>
        <v>福岡</v>
      </c>
      <c r="B24" s="125" t="str">
        <f t="shared" si="1"/>
        <v/>
      </c>
      <c r="C24" s="144" t="s">
        <v>249</v>
      </c>
      <c r="D24" s="143" t="s">
        <v>254</v>
      </c>
      <c r="E24" s="141"/>
      <c r="F24" s="142" t="str">
        <f>COUNTIF(E26:T28,TRUE)&amp;" / "&amp;(COUNTA(E26:T28)*0.5)&amp;" 局"</f>
        <v>0 / 5 局</v>
      </c>
      <c r="G24" s="141"/>
      <c r="H24" s="141"/>
      <c r="I24" s="141"/>
      <c r="J24" s="141"/>
      <c r="K24" s="141"/>
      <c r="L24" s="141"/>
      <c r="M24" s="141"/>
      <c r="N24" s="141"/>
      <c r="O24" s="141"/>
      <c r="P24" s="141"/>
      <c r="Q24" s="141"/>
      <c r="R24" s="141"/>
      <c r="S24" s="141"/>
      <c r="T24" s="141"/>
      <c r="U24" s="140"/>
    </row>
    <row r="25" spans="1:21" ht="6" customHeight="1">
      <c r="A25" s="125" t="str">
        <f t="shared" si="0"/>
        <v>福岡</v>
      </c>
      <c r="B25" s="125" t="str">
        <f t="shared" si="1"/>
        <v/>
      </c>
      <c r="C25" s="137"/>
      <c r="D25" s="138"/>
      <c r="E25" s="133"/>
      <c r="F25" s="133"/>
      <c r="G25" s="133"/>
      <c r="H25" s="133"/>
      <c r="I25" s="133"/>
      <c r="J25" s="133"/>
      <c r="K25" s="133"/>
      <c r="L25" s="133"/>
      <c r="M25" s="133"/>
      <c r="N25" s="133"/>
      <c r="O25" s="133"/>
      <c r="P25" s="133"/>
      <c r="Q25" s="133"/>
      <c r="R25" s="133"/>
      <c r="S25" s="133"/>
      <c r="T25" s="133"/>
      <c r="U25" s="139"/>
    </row>
    <row r="26" spans="1:21">
      <c r="A26" s="125" t="str">
        <f t="shared" si="0"/>
        <v>福岡</v>
      </c>
      <c r="B26" s="125" t="str">
        <f t="shared" si="1"/>
        <v>福岡_AM</v>
      </c>
      <c r="C26" s="137" t="s">
        <v>244</v>
      </c>
      <c r="D26" s="136" t="s">
        <v>237</v>
      </c>
      <c r="E26" s="134" t="b">
        <v>0</v>
      </c>
      <c r="F26" s="135" t="str">
        <f>IFERROR(VLOOKUP($B26&amp;"_"&amp;RIGHT("0"&amp;(COLUMN()-4)/2,2),テーブル1[[表示順]:[局名]],2,FALSE),"")</f>
        <v>RKB毎日放送</v>
      </c>
      <c r="G26" s="134" t="b">
        <v>0</v>
      </c>
      <c r="H26" s="135" t="str">
        <f>IFERROR(VLOOKUP($B26&amp;"_"&amp;RIGHT("0"&amp;(COLUMN()-4)/2,2),テーブル1[[表示順]:[局名]],2,FALSE),"")</f>
        <v>九州朝日放送</v>
      </c>
      <c r="I26" s="134"/>
      <c r="J26" s="133"/>
      <c r="K26" s="134"/>
      <c r="L26" s="133"/>
      <c r="M26" s="134"/>
      <c r="N26" s="133"/>
      <c r="O26" s="134"/>
      <c r="P26" s="133"/>
      <c r="Q26" s="134"/>
      <c r="R26" s="133"/>
      <c r="S26" s="134"/>
      <c r="T26" s="133"/>
      <c r="U26" s="132"/>
    </row>
    <row r="27" spans="1:21" ht="6" customHeight="1">
      <c r="A27" s="125" t="str">
        <f t="shared" si="0"/>
        <v>福岡</v>
      </c>
      <c r="B27" s="125" t="str">
        <f t="shared" si="1"/>
        <v/>
      </c>
      <c r="C27" s="137"/>
      <c r="D27" s="138"/>
      <c r="E27" s="133"/>
      <c r="F27" s="133"/>
      <c r="G27" s="133"/>
      <c r="H27" s="133"/>
      <c r="I27" s="133"/>
      <c r="J27" s="133"/>
      <c r="K27" s="133"/>
      <c r="L27" s="133"/>
      <c r="M27" s="133"/>
      <c r="N27" s="133"/>
      <c r="O27" s="133"/>
      <c r="P27" s="133"/>
      <c r="Q27" s="133"/>
      <c r="R27" s="133"/>
      <c r="S27" s="133"/>
      <c r="T27" s="133"/>
      <c r="U27" s="132"/>
    </row>
    <row r="28" spans="1:21">
      <c r="A28" s="125" t="str">
        <f t="shared" si="0"/>
        <v>福岡</v>
      </c>
      <c r="B28" s="125" t="str">
        <f t="shared" si="1"/>
        <v>福岡_FM</v>
      </c>
      <c r="C28" s="137" t="s">
        <v>244</v>
      </c>
      <c r="D28" s="136" t="s">
        <v>238</v>
      </c>
      <c r="E28" s="134" t="b">
        <v>0</v>
      </c>
      <c r="F28" s="135" t="str">
        <f>IFERROR(VLOOKUP($B28&amp;"_"&amp;RIGHT("0"&amp;(COLUMN()-4)/2,2),テーブル1[[表示順]:[局名]],2,FALSE),"")</f>
        <v>エフエム福岡</v>
      </c>
      <c r="G28" s="134" t="b">
        <v>0</v>
      </c>
      <c r="H28" s="135" t="str">
        <f>IFERROR(VLOOKUP($B28&amp;"_"&amp;RIGHT("0"&amp;(COLUMN()-4)/2,2),テーブル1[[表示順]:[局名]],2,FALSE),"")</f>
        <v>CROSS FM</v>
      </c>
      <c r="I28" s="134" t="b">
        <v>0</v>
      </c>
      <c r="J28" s="135" t="str">
        <f>IFERROR(VLOOKUP($B28&amp;"_"&amp;RIGHT("0"&amp;(COLUMN()-4)/2,2),テーブル1[[表示順]:[局名]],2,FALSE),"")</f>
        <v>ラブエフエム国際放送</v>
      </c>
      <c r="K28" s="134"/>
      <c r="L28" s="133"/>
      <c r="M28" s="134"/>
      <c r="N28" s="133"/>
      <c r="O28" s="134"/>
      <c r="P28" s="133"/>
      <c r="Q28" s="134"/>
      <c r="R28" s="133"/>
      <c r="S28" s="134"/>
      <c r="T28" s="133"/>
      <c r="U28" s="132"/>
    </row>
    <row r="29" spans="1:21" ht="9" customHeight="1">
      <c r="A29" s="125" t="str">
        <f t="shared" si="0"/>
        <v>福岡</v>
      </c>
      <c r="B29" s="125" t="str">
        <f t="shared" si="1"/>
        <v/>
      </c>
      <c r="C29" s="131"/>
      <c r="D29" s="130"/>
      <c r="E29" s="129"/>
      <c r="F29" s="129"/>
      <c r="G29" s="129"/>
      <c r="H29" s="129"/>
      <c r="I29" s="129"/>
      <c r="J29" s="129"/>
      <c r="K29" s="129"/>
      <c r="L29" s="129"/>
      <c r="M29" s="129"/>
      <c r="N29" s="129"/>
      <c r="O29" s="129"/>
      <c r="P29" s="129"/>
      <c r="Q29" s="129"/>
      <c r="R29" s="129"/>
      <c r="S29" s="129"/>
      <c r="T29" s="129"/>
      <c r="U29" s="128"/>
    </row>
    <row r="30" spans="1:21" ht="18.75" customHeight="1">
      <c r="A30" s="125" t="str">
        <f t="shared" si="0"/>
        <v>北海道</v>
      </c>
      <c r="B30" s="125" t="str">
        <f t="shared" si="1"/>
        <v/>
      </c>
      <c r="C30" s="158" t="s">
        <v>249</v>
      </c>
      <c r="D30" s="160" t="s">
        <v>253</v>
      </c>
      <c r="E30" s="155"/>
      <c r="F30" s="156" t="str">
        <f>COUNTIF(E32:T34,TRUE)&amp;" / "&amp;(COUNTA(E32:T34)*0.5)&amp;" 局"</f>
        <v>0 / 4 局</v>
      </c>
      <c r="G30" s="155"/>
      <c r="H30" s="155"/>
      <c r="I30" s="155"/>
      <c r="J30" s="155"/>
      <c r="K30" s="155"/>
      <c r="L30" s="155"/>
      <c r="M30" s="155"/>
      <c r="N30" s="155"/>
      <c r="O30" s="155"/>
      <c r="P30" s="155"/>
      <c r="Q30" s="155"/>
      <c r="R30" s="155"/>
      <c r="S30" s="155"/>
      <c r="T30" s="155"/>
      <c r="U30" s="159"/>
    </row>
    <row r="31" spans="1:21" ht="6" customHeight="1">
      <c r="A31" s="125" t="str">
        <f t="shared" si="0"/>
        <v>北海道</v>
      </c>
      <c r="B31" s="125" t="str">
        <f t="shared" si="1"/>
        <v/>
      </c>
      <c r="C31" s="153"/>
      <c r="D31" s="154"/>
      <c r="E31" s="150"/>
      <c r="F31" s="150"/>
      <c r="G31" s="150"/>
      <c r="H31" s="150"/>
      <c r="I31" s="150"/>
      <c r="J31" s="150"/>
      <c r="K31" s="150"/>
      <c r="L31" s="150"/>
      <c r="M31" s="150"/>
      <c r="N31" s="150"/>
      <c r="O31" s="150"/>
      <c r="P31" s="150"/>
      <c r="Q31" s="150"/>
      <c r="R31" s="150"/>
      <c r="S31" s="150"/>
      <c r="T31" s="150"/>
      <c r="U31" s="149"/>
    </row>
    <row r="32" spans="1:21">
      <c r="A32" s="125" t="str">
        <f t="shared" si="0"/>
        <v>北海道</v>
      </c>
      <c r="B32" s="125" t="str">
        <f t="shared" si="1"/>
        <v>北海道_AM</v>
      </c>
      <c r="C32" s="153" t="s">
        <v>244</v>
      </c>
      <c r="D32" s="152" t="s">
        <v>237</v>
      </c>
      <c r="E32" s="151" t="b">
        <v>0</v>
      </c>
      <c r="F32" s="135" t="str">
        <f>IFERROR(VLOOKUP($B32&amp;"_"&amp;RIGHT("0"&amp;(COLUMN()-4)/2,2),テーブル1[[表示順]:[局名]],2,FALSE),"")</f>
        <v>ＳＴＶラジオ</v>
      </c>
      <c r="G32" s="151" t="b">
        <v>0</v>
      </c>
      <c r="H32" s="135" t="str">
        <f>IFERROR(VLOOKUP($B32&amp;"_"&amp;RIGHT("0"&amp;(COLUMN()-4)/2,2),テーブル1[[表示順]:[局名]],2,FALSE),"")</f>
        <v>北海道放送</v>
      </c>
      <c r="I32" s="151"/>
      <c r="J32" s="150"/>
      <c r="K32" s="151"/>
      <c r="L32" s="150"/>
      <c r="M32" s="151"/>
      <c r="N32" s="150"/>
      <c r="O32" s="151"/>
      <c r="P32" s="150"/>
      <c r="Q32" s="151"/>
      <c r="R32" s="150"/>
      <c r="S32" s="151"/>
      <c r="T32" s="150"/>
      <c r="U32" s="149"/>
    </row>
    <row r="33" spans="1:21" ht="6" customHeight="1">
      <c r="A33" s="125" t="str">
        <f t="shared" si="0"/>
        <v>北海道</v>
      </c>
      <c r="B33" s="125" t="str">
        <f t="shared" si="1"/>
        <v/>
      </c>
      <c r="C33" s="153"/>
      <c r="D33" s="154"/>
      <c r="E33" s="150"/>
      <c r="F33" s="150"/>
      <c r="G33" s="150"/>
      <c r="H33" s="150"/>
      <c r="I33" s="150"/>
      <c r="J33" s="150"/>
      <c r="K33" s="150"/>
      <c r="L33" s="150"/>
      <c r="M33" s="150"/>
      <c r="N33" s="150"/>
      <c r="O33" s="150"/>
      <c r="P33" s="150"/>
      <c r="Q33" s="150"/>
      <c r="R33" s="150"/>
      <c r="S33" s="150"/>
      <c r="T33" s="150"/>
      <c r="U33" s="149"/>
    </row>
    <row r="34" spans="1:21">
      <c r="A34" s="125" t="str">
        <f t="shared" si="0"/>
        <v>北海道</v>
      </c>
      <c r="B34" s="125" t="str">
        <f t="shared" si="1"/>
        <v>北海道_FM</v>
      </c>
      <c r="C34" s="153" t="s">
        <v>244</v>
      </c>
      <c r="D34" s="152" t="s">
        <v>238</v>
      </c>
      <c r="E34" s="151" t="b">
        <v>0</v>
      </c>
      <c r="F34" s="135" t="str">
        <f>IFERROR(VLOOKUP($B34&amp;"_"&amp;RIGHT("0"&amp;(COLUMN()-4)/2,2),テーブル1[[表示順]:[局名]],2,FALSE),"")</f>
        <v>エフエム北海道</v>
      </c>
      <c r="G34" s="151" t="b">
        <v>0</v>
      </c>
      <c r="H34" s="135" t="str">
        <f>IFERROR(VLOOKUP($B34&amp;"_"&amp;RIGHT("0"&amp;(COLUMN()-4)/2,2),テーブル1[[表示順]:[局名]],2,FALSE),"")</f>
        <v>FMノースウエーブ</v>
      </c>
      <c r="I34" s="151"/>
      <c r="J34" s="150"/>
      <c r="K34" s="151"/>
      <c r="L34" s="150"/>
      <c r="M34" s="151"/>
      <c r="N34" s="150"/>
      <c r="O34" s="151"/>
      <c r="P34" s="150"/>
      <c r="Q34" s="151"/>
      <c r="R34" s="150"/>
      <c r="S34" s="151"/>
      <c r="T34" s="150"/>
      <c r="U34" s="149"/>
    </row>
    <row r="35" spans="1:21" ht="9" customHeight="1">
      <c r="A35" s="125" t="str">
        <f t="shared" si="0"/>
        <v>北海道</v>
      </c>
      <c r="B35" s="125" t="str">
        <f t="shared" si="1"/>
        <v/>
      </c>
      <c r="C35" s="148"/>
      <c r="D35" s="147"/>
      <c r="E35" s="146"/>
      <c r="F35" s="146"/>
      <c r="G35" s="146"/>
      <c r="H35" s="146"/>
      <c r="I35" s="146"/>
      <c r="J35" s="146"/>
      <c r="K35" s="146"/>
      <c r="L35" s="146"/>
      <c r="M35" s="146"/>
      <c r="N35" s="146"/>
      <c r="O35" s="146"/>
      <c r="P35" s="146"/>
      <c r="Q35" s="146"/>
      <c r="R35" s="146"/>
      <c r="S35" s="146"/>
      <c r="T35" s="146"/>
      <c r="U35" s="145"/>
    </row>
    <row r="36" spans="1:21" ht="18.75" customHeight="1">
      <c r="A36" s="125" t="str">
        <f t="shared" si="0"/>
        <v>東北</v>
      </c>
      <c r="B36" s="125" t="str">
        <f t="shared" si="1"/>
        <v/>
      </c>
      <c r="C36" s="144" t="s">
        <v>249</v>
      </c>
      <c r="D36" s="143" t="s">
        <v>252</v>
      </c>
      <c r="E36" s="141"/>
      <c r="F36" s="142" t="str">
        <f>COUNTIF(E38:T40,TRUE)&amp;" / "&amp;(COUNTA(E38:T40)*0.5)&amp;" 局"</f>
        <v>0 / 12 局</v>
      </c>
      <c r="G36" s="141"/>
      <c r="H36" s="141"/>
      <c r="I36" s="141"/>
      <c r="J36" s="141"/>
      <c r="K36" s="141"/>
      <c r="L36" s="141"/>
      <c r="M36" s="141"/>
      <c r="N36" s="141"/>
      <c r="O36" s="141"/>
      <c r="P36" s="141"/>
      <c r="Q36" s="141"/>
      <c r="R36" s="141"/>
      <c r="S36" s="141"/>
      <c r="T36" s="141"/>
      <c r="U36" s="140"/>
    </row>
    <row r="37" spans="1:21" ht="6" customHeight="1">
      <c r="A37" s="125" t="str">
        <f t="shared" si="0"/>
        <v>東北</v>
      </c>
      <c r="B37" s="125" t="str">
        <f t="shared" si="1"/>
        <v/>
      </c>
      <c r="C37" s="137"/>
      <c r="D37" s="138"/>
      <c r="E37" s="133"/>
      <c r="F37" s="133"/>
      <c r="G37" s="133"/>
      <c r="H37" s="133"/>
      <c r="I37" s="133"/>
      <c r="J37" s="133"/>
      <c r="K37" s="133"/>
      <c r="L37" s="133"/>
      <c r="M37" s="133"/>
      <c r="N37" s="133"/>
      <c r="O37" s="133"/>
      <c r="P37" s="133"/>
      <c r="Q37" s="133"/>
      <c r="R37" s="133"/>
      <c r="S37" s="133"/>
      <c r="T37" s="133"/>
      <c r="U37" s="139"/>
    </row>
    <row r="38" spans="1:21">
      <c r="A38" s="125" t="str">
        <f t="shared" si="0"/>
        <v>東北</v>
      </c>
      <c r="B38" s="125" t="str">
        <f t="shared" si="1"/>
        <v>東北_AM</v>
      </c>
      <c r="C38" s="137" t="s">
        <v>244</v>
      </c>
      <c r="D38" s="136" t="s">
        <v>237</v>
      </c>
      <c r="E38" s="134" t="b">
        <v>0</v>
      </c>
      <c r="F38" s="135" t="str">
        <f>IFERROR(VLOOKUP($B38&amp;"_"&amp;RIGHT("0"&amp;(COLUMN()-4)/2,2),テーブル1[[表示順]:[局名]],2,FALSE),"")</f>
        <v>東北放送</v>
      </c>
      <c r="G38" s="134" t="b">
        <v>0</v>
      </c>
      <c r="H38" s="135" t="str">
        <f>IFERROR(VLOOKUP($B38&amp;"_"&amp;RIGHT("0"&amp;(COLUMN()-4)/2,2),テーブル1[[表示順]:[局名]],2,FALSE),"")</f>
        <v>青森放送</v>
      </c>
      <c r="I38" s="134" t="b">
        <v>0</v>
      </c>
      <c r="J38" s="135" t="str">
        <f>IFERROR(VLOOKUP($B38&amp;"_"&amp;RIGHT("0"&amp;(COLUMN()-4)/2,2),テーブル1[[表示順]:[局名]],2,FALSE),"")</f>
        <v>IBC岩手放送</v>
      </c>
      <c r="K38" s="134" t="b">
        <v>0</v>
      </c>
      <c r="L38" s="135" t="str">
        <f>IFERROR(VLOOKUP($B38&amp;"_"&amp;RIGHT("0"&amp;(COLUMN()-4)/2,2),テーブル1[[表示順]:[局名]],2,FALSE),"")</f>
        <v>秋田放送</v>
      </c>
      <c r="M38" s="134" t="b">
        <v>0</v>
      </c>
      <c r="N38" s="135" t="str">
        <f>IFERROR(VLOOKUP($B38&amp;"_"&amp;RIGHT("0"&amp;(COLUMN()-4)/2,2),テーブル1[[表示順]:[局名]],2,FALSE),"")</f>
        <v>山形放送</v>
      </c>
      <c r="O38" s="134" t="b">
        <v>0</v>
      </c>
      <c r="P38" s="135" t="str">
        <f>IFERROR(VLOOKUP($B38&amp;"_"&amp;RIGHT("0"&amp;(COLUMN()-4)/2,2),テーブル1[[表示順]:[局名]],2,FALSE),"")</f>
        <v>ラジオ福島</v>
      </c>
      <c r="Q38" s="134"/>
      <c r="R38" s="133"/>
      <c r="S38" s="134"/>
      <c r="T38" s="133"/>
      <c r="U38" s="132"/>
    </row>
    <row r="39" spans="1:21" ht="6" customHeight="1">
      <c r="A39" s="125" t="str">
        <f t="shared" si="0"/>
        <v>東北</v>
      </c>
      <c r="B39" s="125" t="str">
        <f t="shared" si="1"/>
        <v/>
      </c>
      <c r="C39" s="137"/>
      <c r="D39" s="138"/>
      <c r="E39" s="133"/>
      <c r="F39" s="133"/>
      <c r="G39" s="133"/>
      <c r="H39" s="133"/>
      <c r="I39" s="133"/>
      <c r="J39" s="133"/>
      <c r="K39" s="133"/>
      <c r="L39" s="133"/>
      <c r="M39" s="133"/>
      <c r="N39" s="133"/>
      <c r="O39" s="133"/>
      <c r="P39" s="133"/>
      <c r="Q39" s="133"/>
      <c r="R39" s="133"/>
      <c r="S39" s="133"/>
      <c r="T39" s="133"/>
      <c r="U39" s="132"/>
    </row>
    <row r="40" spans="1:21">
      <c r="A40" s="125" t="str">
        <f t="shared" si="0"/>
        <v>東北</v>
      </c>
      <c r="B40" s="125" t="str">
        <f t="shared" si="1"/>
        <v>東北_FM</v>
      </c>
      <c r="C40" s="137" t="s">
        <v>244</v>
      </c>
      <c r="D40" s="136" t="s">
        <v>238</v>
      </c>
      <c r="E40" s="134" t="b">
        <v>0</v>
      </c>
      <c r="F40" s="135" t="str">
        <f>IFERROR(VLOOKUP($B40&amp;"_"&amp;RIGHT("0"&amp;(COLUMN()-4)/2,2),テーブル1[[表示順]:[局名]],2,FALSE),"")</f>
        <v>エフエム仙台</v>
      </c>
      <c r="G40" s="134" t="b">
        <v>0</v>
      </c>
      <c r="H40" s="135" t="str">
        <f>IFERROR(VLOOKUP($B40&amp;"_"&amp;RIGHT("0"&amp;(COLUMN()-4)/2,2),テーブル1[[表示順]:[局名]],2,FALSE),"")</f>
        <v>エフエム青森</v>
      </c>
      <c r="I40" s="134" t="b">
        <v>0</v>
      </c>
      <c r="J40" s="135" t="str">
        <f>IFERROR(VLOOKUP($B40&amp;"_"&amp;RIGHT("0"&amp;(COLUMN()-4)/2,2),テーブル1[[表示順]:[局名]],2,FALSE),"")</f>
        <v>エフエム岩手</v>
      </c>
      <c r="K40" s="134" t="b">
        <v>0</v>
      </c>
      <c r="L40" s="135" t="str">
        <f>IFERROR(VLOOKUP($B40&amp;"_"&amp;RIGHT("0"&amp;(COLUMN()-4)/2,2),テーブル1[[表示順]:[局名]],2,FALSE),"")</f>
        <v>エフエム秋田</v>
      </c>
      <c r="M40" s="134" t="b">
        <v>0</v>
      </c>
      <c r="N40" s="135" t="str">
        <f>IFERROR(VLOOKUP($B40&amp;"_"&amp;RIGHT("0"&amp;(COLUMN()-4)/2,2),テーブル1[[表示順]:[局名]],2,FALSE),"")</f>
        <v>エフエム山形</v>
      </c>
      <c r="O40" s="134" t="b">
        <v>0</v>
      </c>
      <c r="P40" s="135" t="str">
        <f>IFERROR(VLOOKUP($B40&amp;"_"&amp;RIGHT("0"&amp;(COLUMN()-4)/2,2),テーブル1[[表示順]:[局名]],2,FALSE),"")</f>
        <v>エフエム福島</v>
      </c>
      <c r="Q40" s="134"/>
      <c r="R40" s="133"/>
      <c r="S40" s="134"/>
      <c r="T40" s="133"/>
      <c r="U40" s="132"/>
    </row>
    <row r="41" spans="1:21" ht="9" customHeight="1">
      <c r="A41" s="125" t="str">
        <f t="shared" si="0"/>
        <v>東北</v>
      </c>
      <c r="B41" s="125" t="str">
        <f t="shared" si="1"/>
        <v/>
      </c>
      <c r="C41" s="131"/>
      <c r="D41" s="130"/>
      <c r="E41" s="129"/>
      <c r="F41" s="129"/>
      <c r="G41" s="129"/>
      <c r="H41" s="129"/>
      <c r="I41" s="129"/>
      <c r="J41" s="129"/>
      <c r="K41" s="129"/>
      <c r="L41" s="129"/>
      <c r="M41" s="129"/>
      <c r="N41" s="129"/>
      <c r="O41" s="129"/>
      <c r="P41" s="129"/>
      <c r="Q41" s="129"/>
      <c r="R41" s="129"/>
      <c r="S41" s="129"/>
      <c r="T41" s="129"/>
      <c r="U41" s="128"/>
    </row>
    <row r="42" spans="1:21" ht="18.75" customHeight="1">
      <c r="A42" s="125" t="str">
        <f t="shared" si="0"/>
        <v>中部</v>
      </c>
      <c r="B42" s="125" t="str">
        <f t="shared" si="1"/>
        <v/>
      </c>
      <c r="C42" s="158" t="s">
        <v>247</v>
      </c>
      <c r="D42" s="160" t="s">
        <v>251</v>
      </c>
      <c r="E42" s="155"/>
      <c r="F42" s="156" t="str">
        <f>COUNTIF(E44:T46,TRUE)&amp;" / "&amp;(COUNTA(E44:T46)*0.5)&amp;" 局"</f>
        <v>0 / 15 局</v>
      </c>
      <c r="G42" s="155"/>
      <c r="H42" s="155"/>
      <c r="I42" s="155"/>
      <c r="J42" s="155"/>
      <c r="K42" s="155"/>
      <c r="L42" s="155"/>
      <c r="M42" s="155"/>
      <c r="N42" s="155"/>
      <c r="O42" s="155"/>
      <c r="P42" s="155"/>
      <c r="Q42" s="155"/>
      <c r="R42" s="155"/>
      <c r="S42" s="155"/>
      <c r="T42" s="155"/>
      <c r="U42" s="159"/>
    </row>
    <row r="43" spans="1:21" ht="6" customHeight="1">
      <c r="A43" s="125" t="str">
        <f t="shared" si="0"/>
        <v>中部</v>
      </c>
      <c r="B43" s="125" t="str">
        <f t="shared" si="1"/>
        <v/>
      </c>
      <c r="C43" s="153"/>
      <c r="D43" s="154"/>
      <c r="E43" s="150"/>
      <c r="F43" s="150"/>
      <c r="G43" s="150"/>
      <c r="H43" s="150"/>
      <c r="I43" s="150"/>
      <c r="J43" s="150"/>
      <c r="K43" s="150"/>
      <c r="L43" s="150"/>
      <c r="M43" s="150"/>
      <c r="N43" s="150"/>
      <c r="O43" s="150"/>
      <c r="P43" s="150"/>
      <c r="Q43" s="150"/>
      <c r="R43" s="150"/>
      <c r="S43" s="150"/>
      <c r="T43" s="150"/>
      <c r="U43" s="149"/>
    </row>
    <row r="44" spans="1:21">
      <c r="A44" s="125" t="str">
        <f t="shared" si="0"/>
        <v>中部</v>
      </c>
      <c r="B44" s="125" t="str">
        <f t="shared" si="1"/>
        <v>中部_AM</v>
      </c>
      <c r="C44" s="153" t="s">
        <v>244</v>
      </c>
      <c r="D44" s="152" t="s">
        <v>237</v>
      </c>
      <c r="E44" s="151" t="b">
        <v>0</v>
      </c>
      <c r="F44" s="135" t="str">
        <f>IFERROR(VLOOKUP($B44&amp;"_"&amp;RIGHT("0"&amp;(COLUMN()-4)/2,2),テーブル1[[表示順]:[局名]],2,FALSE),"")</f>
        <v>新潟放送</v>
      </c>
      <c r="G44" s="151" t="b">
        <v>0</v>
      </c>
      <c r="H44" s="135" t="str">
        <f>IFERROR(VLOOKUP($B44&amp;"_"&amp;RIGHT("0"&amp;(COLUMN()-4)/2,2),テーブル1[[表示順]:[局名]],2,FALSE),"")</f>
        <v>信越放送</v>
      </c>
      <c r="I44" s="151" t="b">
        <v>0</v>
      </c>
      <c r="J44" s="135" t="str">
        <f>IFERROR(VLOOKUP($B44&amp;"_"&amp;RIGHT("0"&amp;(COLUMN()-4)/2,2),テーブル1[[表示順]:[局名]],2,FALSE),"")</f>
        <v>山梨放送</v>
      </c>
      <c r="K44" s="151" t="b">
        <v>0</v>
      </c>
      <c r="L44" s="135" t="str">
        <f>IFERROR(VLOOKUP($B44&amp;"_"&amp;RIGHT("0"&amp;(COLUMN()-4)/2,2),テーブル1[[表示順]:[局名]],2,FALSE),"")</f>
        <v>静岡放送</v>
      </c>
      <c r="M44" s="151" t="b">
        <v>0</v>
      </c>
      <c r="N44" s="135" t="str">
        <f>IFERROR(VLOOKUP($B44&amp;"_"&amp;RIGHT("0"&amp;(COLUMN()-4)/2,2),テーブル1[[表示順]:[局名]],2,FALSE),"")</f>
        <v>北日本放送</v>
      </c>
      <c r="O44" s="151" t="b">
        <v>0</v>
      </c>
      <c r="P44" s="135" t="str">
        <f>IFERROR(VLOOKUP($B44&amp;"_"&amp;RIGHT("0"&amp;(COLUMN()-4)/2,2),テーブル1[[表示順]:[局名]],2,FALSE),"")</f>
        <v>北陸放送</v>
      </c>
      <c r="Q44" s="151" t="b">
        <v>0</v>
      </c>
      <c r="R44" s="135" t="str">
        <f>IFERROR(VLOOKUP($B44&amp;"_"&amp;RIGHT("0"&amp;(COLUMN()-4)/2,2),テーブル1[[表示順]:[局名]],2,FALSE),"")</f>
        <v>福井放送</v>
      </c>
      <c r="S44" s="151"/>
      <c r="T44" s="150"/>
      <c r="U44" s="149"/>
    </row>
    <row r="45" spans="1:21" ht="6" customHeight="1">
      <c r="A45" s="125" t="str">
        <f t="shared" si="0"/>
        <v>中部</v>
      </c>
      <c r="B45" s="125" t="str">
        <f t="shared" si="1"/>
        <v/>
      </c>
      <c r="C45" s="153"/>
      <c r="D45" s="154"/>
      <c r="E45" s="150"/>
      <c r="F45" s="150"/>
      <c r="G45" s="150"/>
      <c r="H45" s="150"/>
      <c r="I45" s="150"/>
      <c r="J45" s="150"/>
      <c r="K45" s="150"/>
      <c r="L45" s="150"/>
      <c r="M45" s="150"/>
      <c r="N45" s="150"/>
      <c r="O45" s="150"/>
      <c r="P45" s="150"/>
      <c r="Q45" s="150"/>
      <c r="R45" s="150"/>
      <c r="S45" s="150"/>
      <c r="T45" s="150"/>
      <c r="U45" s="149"/>
    </row>
    <row r="46" spans="1:21">
      <c r="A46" s="125" t="str">
        <f t="shared" si="0"/>
        <v>中部</v>
      </c>
      <c r="B46" s="125" t="str">
        <f t="shared" si="1"/>
        <v>中部_FM</v>
      </c>
      <c r="C46" s="153" t="s">
        <v>244</v>
      </c>
      <c r="D46" s="152" t="s">
        <v>238</v>
      </c>
      <c r="E46" s="151" t="b">
        <v>0</v>
      </c>
      <c r="F46" s="135" t="str">
        <f>IFERROR(VLOOKUP($B46&amp;"_"&amp;RIGHT("0"&amp;(COLUMN()-4)/2,2),テーブル1[[表示順]:[局名]],2,FALSE),"")</f>
        <v>エフエムラジオ新潟</v>
      </c>
      <c r="G46" s="151" t="b">
        <v>0</v>
      </c>
      <c r="H46" s="135" t="str">
        <f>IFERROR(VLOOKUP($B46&amp;"_"&amp;RIGHT("0"&amp;(COLUMN()-4)/2,2),テーブル1[[表示順]:[局名]],2,FALSE),"")</f>
        <v>新潟県民エフエム放送</v>
      </c>
      <c r="I46" s="151" t="b">
        <v>0</v>
      </c>
      <c r="J46" s="135" t="str">
        <f>IFERROR(VLOOKUP($B46&amp;"_"&amp;RIGHT("0"&amp;(COLUMN()-4)/2,2),テーブル1[[表示順]:[局名]],2,FALSE),"")</f>
        <v>長野エフエム放送</v>
      </c>
      <c r="K46" s="151" t="b">
        <v>0</v>
      </c>
      <c r="L46" s="135" t="str">
        <f>IFERROR(VLOOKUP($B46&amp;"_"&amp;RIGHT("0"&amp;(COLUMN()-4)/2,2),テーブル1[[表示順]:[局名]],2,FALSE),"")</f>
        <v>エフエム富士</v>
      </c>
      <c r="M46" s="151" t="b">
        <v>0</v>
      </c>
      <c r="N46" s="135" t="str">
        <f>IFERROR(VLOOKUP($B46&amp;"_"&amp;RIGHT("0"&amp;(COLUMN()-4)/2,2),テーブル1[[表示順]:[局名]],2,FALSE),"")</f>
        <v>静岡エフエム放送</v>
      </c>
      <c r="O46" s="151" t="b">
        <v>0</v>
      </c>
      <c r="P46" s="135" t="str">
        <f>IFERROR(VLOOKUP($B46&amp;"_"&amp;RIGHT("0"&amp;(COLUMN()-4)/2,2),テーブル1[[表示順]:[局名]],2,FALSE),"")</f>
        <v>富山エフエム放送</v>
      </c>
      <c r="Q46" s="151" t="b">
        <v>0</v>
      </c>
      <c r="R46" s="135" t="str">
        <f>IFERROR(VLOOKUP($B46&amp;"_"&amp;RIGHT("0"&amp;(COLUMN()-4)/2,2),テーブル1[[表示順]:[局名]],2,FALSE),"")</f>
        <v>エフエム石川</v>
      </c>
      <c r="S46" s="151" t="b">
        <v>0</v>
      </c>
      <c r="T46" s="135" t="str">
        <f>IFERROR(VLOOKUP($B46&amp;"_"&amp;RIGHT("0"&amp;(COLUMN()-4)/2,2),テーブル1[[表示順]:[局名]],2,FALSE),"")</f>
        <v>福井エフエム放送</v>
      </c>
      <c r="U46" s="149"/>
    </row>
    <row r="47" spans="1:21" ht="9" customHeight="1">
      <c r="A47" s="125" t="str">
        <f t="shared" si="0"/>
        <v>中部</v>
      </c>
      <c r="B47" s="125" t="str">
        <f t="shared" si="1"/>
        <v/>
      </c>
      <c r="C47" s="148"/>
      <c r="D47" s="147"/>
      <c r="E47" s="146"/>
      <c r="F47" s="146"/>
      <c r="G47" s="146"/>
      <c r="H47" s="146"/>
      <c r="I47" s="146"/>
      <c r="J47" s="146"/>
      <c r="K47" s="146"/>
      <c r="L47" s="146"/>
      <c r="M47" s="146"/>
      <c r="N47" s="146"/>
      <c r="O47" s="146"/>
      <c r="P47" s="146"/>
      <c r="Q47" s="146"/>
      <c r="R47" s="146"/>
      <c r="S47" s="146"/>
      <c r="T47" s="146"/>
      <c r="U47" s="145"/>
    </row>
    <row r="48" spans="1:21" ht="18.75" customHeight="1">
      <c r="A48" s="125" t="str">
        <f t="shared" si="0"/>
        <v>中国</v>
      </c>
      <c r="B48" s="125" t="str">
        <f t="shared" si="1"/>
        <v/>
      </c>
      <c r="C48" s="144" t="s">
        <v>247</v>
      </c>
      <c r="D48" s="143" t="s">
        <v>250</v>
      </c>
      <c r="E48" s="141"/>
      <c r="F48" s="142" t="str">
        <f>COUNTIF(E50:T52,TRUE)&amp;" / "&amp;(COUNTA(E50:T52)*0.5)&amp;" 局"</f>
        <v>0 / 8 局</v>
      </c>
      <c r="G48" s="141"/>
      <c r="H48" s="141"/>
      <c r="I48" s="141"/>
      <c r="J48" s="141"/>
      <c r="K48" s="141"/>
      <c r="L48" s="141"/>
      <c r="M48" s="141"/>
      <c r="N48" s="141"/>
      <c r="O48" s="141"/>
      <c r="P48" s="141"/>
      <c r="Q48" s="141"/>
      <c r="R48" s="141"/>
      <c r="S48" s="141"/>
      <c r="T48" s="141"/>
      <c r="U48" s="140"/>
    </row>
    <row r="49" spans="1:21" ht="6" customHeight="1">
      <c r="A49" s="125" t="str">
        <f t="shared" si="0"/>
        <v>中国</v>
      </c>
      <c r="B49" s="125" t="str">
        <f t="shared" si="1"/>
        <v/>
      </c>
      <c r="C49" s="137"/>
      <c r="D49" s="138"/>
      <c r="E49" s="133"/>
      <c r="F49" s="133"/>
      <c r="G49" s="133"/>
      <c r="H49" s="133"/>
      <c r="I49" s="133"/>
      <c r="J49" s="133"/>
      <c r="K49" s="133"/>
      <c r="L49" s="133"/>
      <c r="M49" s="133"/>
      <c r="N49" s="133"/>
      <c r="O49" s="133"/>
      <c r="P49" s="133"/>
      <c r="Q49" s="133"/>
      <c r="R49" s="133"/>
      <c r="S49" s="133"/>
      <c r="T49" s="133"/>
      <c r="U49" s="139"/>
    </row>
    <row r="50" spans="1:21">
      <c r="A50" s="125" t="str">
        <f t="shared" si="0"/>
        <v>中国</v>
      </c>
      <c r="B50" s="125" t="str">
        <f t="shared" si="1"/>
        <v>中国_AM</v>
      </c>
      <c r="C50" s="137" t="s">
        <v>244</v>
      </c>
      <c r="D50" s="136" t="s">
        <v>237</v>
      </c>
      <c r="E50" s="134" t="b">
        <v>0</v>
      </c>
      <c r="F50" s="135" t="str">
        <f>IFERROR(VLOOKUP($B50&amp;"_"&amp;RIGHT("0"&amp;(COLUMN()-4)/2,2),テーブル1[[表示順]:[局名]],2,FALSE),"")</f>
        <v>中国放送</v>
      </c>
      <c r="G50" s="134" t="b">
        <v>0</v>
      </c>
      <c r="H50" s="135" t="str">
        <f>IFERROR(VLOOKUP($B50&amp;"_"&amp;RIGHT("0"&amp;(COLUMN()-4)/2,2),テーブル1[[表示順]:[局名]],2,FALSE),"")</f>
        <v>山陰放送</v>
      </c>
      <c r="I50" s="134" t="b">
        <v>0</v>
      </c>
      <c r="J50" s="135" t="str">
        <f>IFERROR(VLOOKUP($B50&amp;"_"&amp;RIGHT("0"&amp;(COLUMN()-4)/2,2),テーブル1[[表示順]:[局名]],2,FALSE),"")</f>
        <v>山陽放送</v>
      </c>
      <c r="K50" s="134" t="b">
        <v>0</v>
      </c>
      <c r="L50" s="135" t="str">
        <f>IFERROR(VLOOKUP($B50&amp;"_"&amp;RIGHT("0"&amp;(COLUMN()-4)/2,2),テーブル1[[表示順]:[局名]],2,FALSE),"")</f>
        <v>山口放送</v>
      </c>
      <c r="M50" s="134"/>
      <c r="N50" s="133"/>
      <c r="O50" s="134"/>
      <c r="P50" s="133"/>
      <c r="Q50" s="134"/>
      <c r="R50" s="133"/>
      <c r="S50" s="134"/>
      <c r="T50" s="133"/>
      <c r="U50" s="132"/>
    </row>
    <row r="51" spans="1:21" ht="6" customHeight="1">
      <c r="A51" s="125" t="str">
        <f t="shared" si="0"/>
        <v>中国</v>
      </c>
      <c r="B51" s="125" t="str">
        <f t="shared" si="1"/>
        <v/>
      </c>
      <c r="C51" s="137"/>
      <c r="D51" s="138"/>
      <c r="E51" s="133"/>
      <c r="F51" s="133"/>
      <c r="G51" s="133"/>
      <c r="H51" s="133"/>
      <c r="I51" s="133"/>
      <c r="J51" s="133"/>
      <c r="K51" s="133"/>
      <c r="L51" s="133"/>
      <c r="M51" s="133"/>
      <c r="N51" s="133"/>
      <c r="O51" s="133"/>
      <c r="P51" s="133"/>
      <c r="Q51" s="133"/>
      <c r="R51" s="133"/>
      <c r="S51" s="133"/>
      <c r="T51" s="133"/>
      <c r="U51" s="132"/>
    </row>
    <row r="52" spans="1:21">
      <c r="A52" s="125" t="str">
        <f t="shared" si="0"/>
        <v>中国</v>
      </c>
      <c r="B52" s="125" t="str">
        <f t="shared" si="1"/>
        <v>中国_FM</v>
      </c>
      <c r="C52" s="137" t="s">
        <v>244</v>
      </c>
      <c r="D52" s="136" t="s">
        <v>238</v>
      </c>
      <c r="E52" s="134" t="b">
        <v>0</v>
      </c>
      <c r="F52" s="135" t="str">
        <f>IFERROR(VLOOKUP($B52&amp;"_"&amp;RIGHT("0"&amp;(COLUMN()-4)/2,2),テーブル1[[表示順]:[局名]],2,FALSE),"")</f>
        <v>広島エフエム放送</v>
      </c>
      <c r="G52" s="134" t="b">
        <v>0</v>
      </c>
      <c r="H52" s="135" t="str">
        <f>IFERROR(VLOOKUP($B52&amp;"_"&amp;RIGHT("0"&amp;(COLUMN()-4)/2,2),テーブル1[[表示順]:[局名]],2,FALSE),"")</f>
        <v>エフエム山陰</v>
      </c>
      <c r="I52" s="134" t="b">
        <v>0</v>
      </c>
      <c r="J52" s="135" t="str">
        <f>IFERROR(VLOOKUP($B52&amp;"_"&amp;RIGHT("0"&amp;(COLUMN()-4)/2,2),テーブル1[[表示順]:[局名]],2,FALSE),"")</f>
        <v>岡山エフエム放送</v>
      </c>
      <c r="K52" s="134" t="b">
        <v>0</v>
      </c>
      <c r="L52" s="135" t="str">
        <f>IFERROR(VLOOKUP($B52&amp;"_"&amp;RIGHT("0"&amp;(COLUMN()-4)/2,2),テーブル1[[表示順]:[局名]],2,FALSE),"")</f>
        <v>エフエム山口</v>
      </c>
      <c r="M52" s="134"/>
      <c r="N52" s="133"/>
      <c r="O52" s="134"/>
      <c r="P52" s="133"/>
      <c r="Q52" s="134"/>
      <c r="R52" s="133"/>
      <c r="S52" s="134"/>
      <c r="T52" s="133"/>
      <c r="U52" s="132"/>
    </row>
    <row r="53" spans="1:21" ht="9" customHeight="1">
      <c r="A53" s="125" t="str">
        <f t="shared" si="0"/>
        <v>中国</v>
      </c>
      <c r="B53" s="125" t="str">
        <f t="shared" si="1"/>
        <v/>
      </c>
      <c r="C53" s="131"/>
      <c r="D53" s="130"/>
      <c r="E53" s="129"/>
      <c r="F53" s="129"/>
      <c r="G53" s="129"/>
      <c r="H53" s="129"/>
      <c r="I53" s="129"/>
      <c r="J53" s="129"/>
      <c r="K53" s="129"/>
      <c r="L53" s="129"/>
      <c r="M53" s="129"/>
      <c r="N53" s="129"/>
      <c r="O53" s="129"/>
      <c r="P53" s="129"/>
      <c r="Q53" s="129"/>
      <c r="R53" s="129"/>
      <c r="S53" s="129"/>
      <c r="T53" s="129"/>
      <c r="U53" s="128"/>
    </row>
    <row r="54" spans="1:21" ht="18.75" customHeight="1">
      <c r="A54" s="125" t="str">
        <f t="shared" si="0"/>
        <v>四国</v>
      </c>
      <c r="B54" s="125" t="str">
        <f t="shared" si="1"/>
        <v/>
      </c>
      <c r="C54" s="158" t="s">
        <v>249</v>
      </c>
      <c r="D54" s="157" t="s">
        <v>248</v>
      </c>
      <c r="E54" s="155"/>
      <c r="F54" s="156" t="str">
        <f>COUNTIF(E56:T58,TRUE)&amp;" / "&amp;(COUNTA(E56:T58)*0.5)&amp;" 局"</f>
        <v>0 / 8 局</v>
      </c>
      <c r="G54" s="155"/>
      <c r="H54" s="150"/>
      <c r="I54" s="155"/>
      <c r="J54" s="150"/>
      <c r="K54" s="155"/>
      <c r="L54" s="150"/>
      <c r="M54" s="155"/>
      <c r="N54" s="150"/>
      <c r="O54" s="155"/>
      <c r="P54" s="150"/>
      <c r="Q54" s="155"/>
      <c r="R54" s="150"/>
      <c r="S54" s="150"/>
      <c r="T54" s="150"/>
      <c r="U54" s="149"/>
    </row>
    <row r="55" spans="1:21" ht="6" customHeight="1">
      <c r="A55" s="125" t="str">
        <f t="shared" si="0"/>
        <v>四国</v>
      </c>
      <c r="B55" s="125" t="str">
        <f t="shared" si="1"/>
        <v/>
      </c>
      <c r="C55" s="153"/>
      <c r="D55" s="154"/>
      <c r="E55" s="150"/>
      <c r="F55" s="150"/>
      <c r="G55" s="150"/>
      <c r="H55" s="150"/>
      <c r="I55" s="150"/>
      <c r="J55" s="150"/>
      <c r="K55" s="150"/>
      <c r="L55" s="150"/>
      <c r="M55" s="150"/>
      <c r="N55" s="150"/>
      <c r="O55" s="150"/>
      <c r="P55" s="150"/>
      <c r="Q55" s="150"/>
      <c r="R55" s="150"/>
      <c r="S55" s="150"/>
      <c r="T55" s="150"/>
      <c r="U55" s="149"/>
    </row>
    <row r="56" spans="1:21">
      <c r="A56" s="125" t="str">
        <f t="shared" si="0"/>
        <v>四国</v>
      </c>
      <c r="B56" s="125" t="str">
        <f t="shared" si="1"/>
        <v>四国_AM</v>
      </c>
      <c r="C56" s="153" t="s">
        <v>244</v>
      </c>
      <c r="D56" s="152" t="s">
        <v>237</v>
      </c>
      <c r="E56" s="151" t="b">
        <v>0</v>
      </c>
      <c r="F56" s="135" t="str">
        <f>IFERROR(VLOOKUP($B56&amp;"_"&amp;RIGHT("0"&amp;(COLUMN()-4)/2,2),テーブル1[[表示順]:[局名]],2,FALSE),"")</f>
        <v>四国放送</v>
      </c>
      <c r="G56" s="151" t="b">
        <v>0</v>
      </c>
      <c r="H56" s="135" t="str">
        <f>IFERROR(VLOOKUP($B56&amp;"_"&amp;RIGHT("0"&amp;(COLUMN()-4)/2,2),テーブル1[[表示順]:[局名]],2,FALSE),"")</f>
        <v>西日本放送</v>
      </c>
      <c r="I56" s="151" t="b">
        <v>0</v>
      </c>
      <c r="J56" s="135" t="str">
        <f>IFERROR(VLOOKUP($B56&amp;"_"&amp;RIGHT("0"&amp;(COLUMN()-4)/2,2),テーブル1[[表示順]:[局名]],2,FALSE),"")</f>
        <v>南海放送</v>
      </c>
      <c r="K56" s="151" t="b">
        <v>0</v>
      </c>
      <c r="L56" s="135" t="str">
        <f>IFERROR(VLOOKUP($B56&amp;"_"&amp;RIGHT("0"&amp;(COLUMN()-4)/2,2),テーブル1[[表示順]:[局名]],2,FALSE),"")</f>
        <v>高知放送</v>
      </c>
      <c r="M56" s="151"/>
      <c r="N56" s="150"/>
      <c r="O56" s="151"/>
      <c r="P56" s="150"/>
      <c r="Q56" s="151"/>
      <c r="R56" s="150"/>
      <c r="S56" s="151"/>
      <c r="T56" s="150"/>
      <c r="U56" s="149"/>
    </row>
    <row r="57" spans="1:21" ht="6" customHeight="1">
      <c r="A57" s="125" t="str">
        <f t="shared" si="0"/>
        <v>四国</v>
      </c>
      <c r="B57" s="125" t="str">
        <f t="shared" si="1"/>
        <v/>
      </c>
      <c r="C57" s="153"/>
      <c r="D57" s="154"/>
      <c r="E57" s="150"/>
      <c r="F57" s="150"/>
      <c r="G57" s="150"/>
      <c r="H57" s="150"/>
      <c r="I57" s="150"/>
      <c r="J57" s="150"/>
      <c r="K57" s="150"/>
      <c r="L57" s="150"/>
      <c r="M57" s="150"/>
      <c r="N57" s="150"/>
      <c r="O57" s="150"/>
      <c r="P57" s="150"/>
      <c r="Q57" s="150"/>
      <c r="R57" s="150"/>
      <c r="S57" s="150"/>
      <c r="T57" s="150"/>
      <c r="U57" s="149"/>
    </row>
    <row r="58" spans="1:21">
      <c r="A58" s="125" t="str">
        <f t="shared" si="0"/>
        <v>四国</v>
      </c>
      <c r="B58" s="125" t="str">
        <f t="shared" si="1"/>
        <v>四国_FM</v>
      </c>
      <c r="C58" s="153" t="s">
        <v>244</v>
      </c>
      <c r="D58" s="152" t="s">
        <v>238</v>
      </c>
      <c r="E58" s="151" t="b">
        <v>0</v>
      </c>
      <c r="F58" s="135" t="str">
        <f>IFERROR(VLOOKUP($B58&amp;"_"&amp;RIGHT("0"&amp;(COLUMN()-4)/2,2),テーブル1[[表示順]:[局名]],2,FALSE),"")</f>
        <v>エフエム徳島</v>
      </c>
      <c r="G58" s="151" t="b">
        <v>0</v>
      </c>
      <c r="H58" s="135" t="str">
        <f>IFERROR(VLOOKUP($B58&amp;"_"&amp;RIGHT("0"&amp;(COLUMN()-4)/2,2),テーブル1[[表示順]:[局名]],2,FALSE),"")</f>
        <v>エフエム香川</v>
      </c>
      <c r="I58" s="151" t="b">
        <v>0</v>
      </c>
      <c r="J58" s="135" t="str">
        <f>IFERROR(VLOOKUP($B58&amp;"_"&amp;RIGHT("0"&amp;(COLUMN()-4)/2,2),テーブル1[[表示順]:[局名]],2,FALSE),"")</f>
        <v>エフエム愛媛</v>
      </c>
      <c r="K58" s="151" t="b">
        <v>0</v>
      </c>
      <c r="L58" s="135" t="str">
        <f>IFERROR(VLOOKUP($B58&amp;"_"&amp;RIGHT("0"&amp;(COLUMN()-4)/2,2),テーブル1[[表示順]:[局名]],2,FALSE),"")</f>
        <v>エフエム高知</v>
      </c>
      <c r="M58" s="151"/>
      <c r="N58" s="150"/>
      <c r="O58" s="151"/>
      <c r="P58" s="150"/>
      <c r="Q58" s="151"/>
      <c r="R58" s="150"/>
      <c r="S58" s="151"/>
      <c r="T58" s="150"/>
      <c r="U58" s="149"/>
    </row>
    <row r="59" spans="1:21" ht="9" customHeight="1">
      <c r="A59" s="125" t="str">
        <f t="shared" si="0"/>
        <v>四国</v>
      </c>
      <c r="B59" s="125" t="str">
        <f t="shared" si="1"/>
        <v/>
      </c>
      <c r="C59" s="148"/>
      <c r="D59" s="147"/>
      <c r="E59" s="146"/>
      <c r="F59" s="146"/>
      <c r="G59" s="146"/>
      <c r="H59" s="146"/>
      <c r="I59" s="146"/>
      <c r="J59" s="146"/>
      <c r="K59" s="146"/>
      <c r="L59" s="146"/>
      <c r="M59" s="146"/>
      <c r="N59" s="146"/>
      <c r="O59" s="146"/>
      <c r="P59" s="146"/>
      <c r="Q59" s="146"/>
      <c r="R59" s="146"/>
      <c r="S59" s="146"/>
      <c r="T59" s="146"/>
      <c r="U59" s="145"/>
    </row>
    <row r="60" spans="1:21" ht="18.75" customHeight="1">
      <c r="A60" s="125" t="str">
        <f t="shared" si="0"/>
        <v>九州</v>
      </c>
      <c r="B60" s="125" t="str">
        <f t="shared" si="1"/>
        <v/>
      </c>
      <c r="C60" s="144" t="s">
        <v>247</v>
      </c>
      <c r="D60" s="143" t="s">
        <v>246</v>
      </c>
      <c r="E60" s="141"/>
      <c r="F60" s="142" t="str">
        <f>COUNTIF(E62:T64,TRUE)&amp;" / "&amp;(COUNTA(E62:T64)*0.5)&amp;" 局"</f>
        <v>0 / 15 局</v>
      </c>
      <c r="G60" s="141"/>
      <c r="H60" s="141"/>
      <c r="I60" s="141"/>
      <c r="J60" s="141"/>
      <c r="K60" s="141"/>
      <c r="L60" s="141"/>
      <c r="M60" s="141"/>
      <c r="N60" s="141"/>
      <c r="O60" s="141"/>
      <c r="P60" s="141"/>
      <c r="Q60" s="141"/>
      <c r="R60" s="141"/>
      <c r="S60" s="141"/>
      <c r="T60" s="141"/>
      <c r="U60" s="140"/>
    </row>
    <row r="61" spans="1:21" ht="6" customHeight="1">
      <c r="A61" s="125" t="str">
        <f t="shared" si="0"/>
        <v>九州</v>
      </c>
      <c r="B61" s="125" t="str">
        <f t="shared" si="1"/>
        <v/>
      </c>
      <c r="C61" s="137"/>
      <c r="D61" s="138"/>
      <c r="E61" s="133"/>
      <c r="F61" s="133"/>
      <c r="G61" s="133"/>
      <c r="H61" s="133"/>
      <c r="I61" s="133"/>
      <c r="J61" s="133"/>
      <c r="K61" s="133"/>
      <c r="L61" s="133"/>
      <c r="M61" s="133"/>
      <c r="N61" s="133"/>
      <c r="O61" s="133"/>
      <c r="P61" s="133"/>
      <c r="Q61" s="133"/>
      <c r="R61" s="133"/>
      <c r="S61" s="133"/>
      <c r="T61" s="133"/>
      <c r="U61" s="139"/>
    </row>
    <row r="62" spans="1:21">
      <c r="A62" s="125" t="str">
        <f t="shared" si="0"/>
        <v>九州</v>
      </c>
      <c r="B62" s="125" t="str">
        <f t="shared" si="1"/>
        <v>九州_AM</v>
      </c>
      <c r="C62" s="137" t="s">
        <v>244</v>
      </c>
      <c r="D62" s="136" t="s">
        <v>237</v>
      </c>
      <c r="E62" s="134" t="b">
        <v>0</v>
      </c>
      <c r="F62" s="135" t="str">
        <f>IFERROR(VLOOKUP($B62&amp;"_"&amp;RIGHT("0"&amp;(COLUMN()-4)/2,2),テーブル1[[表示順]:[局名]],2,FALSE),"")</f>
        <v>NBCラジオ佐賀</v>
      </c>
      <c r="G62" s="134" t="b">
        <v>0</v>
      </c>
      <c r="H62" s="135" t="str">
        <f>IFERROR(VLOOKUP($B62&amp;"_"&amp;RIGHT("0"&amp;(COLUMN()-4)/2,2),テーブル1[[表示順]:[局名]],2,FALSE),"")</f>
        <v>長崎放送</v>
      </c>
      <c r="I62" s="134" t="b">
        <v>0</v>
      </c>
      <c r="J62" s="135" t="str">
        <f>IFERROR(VLOOKUP($B62&amp;"_"&amp;RIGHT("0"&amp;(COLUMN()-4)/2,2),テーブル1[[表示順]:[局名]],2,FALSE),"")</f>
        <v>熊本放送</v>
      </c>
      <c r="K62" s="134" t="b">
        <v>0</v>
      </c>
      <c r="L62" s="135" t="str">
        <f>IFERROR(VLOOKUP($B62&amp;"_"&amp;RIGHT("0"&amp;(COLUMN()-4)/2,2),テーブル1[[表示順]:[局名]],2,FALSE),"")</f>
        <v>大分放送</v>
      </c>
      <c r="M62" s="134" t="b">
        <v>0</v>
      </c>
      <c r="N62" s="135" t="str">
        <f>IFERROR(VLOOKUP($B62&amp;"_"&amp;RIGHT("0"&amp;(COLUMN()-4)/2,2),テーブル1[[表示順]:[局名]],2,FALSE),"")</f>
        <v>宮崎放送</v>
      </c>
      <c r="O62" s="134" t="b">
        <v>0</v>
      </c>
      <c r="P62" s="135" t="str">
        <f>IFERROR(VLOOKUP($B62&amp;"_"&amp;RIGHT("0"&amp;(COLUMN()-4)/2,2),テーブル1[[表示順]:[局名]],2,FALSE),"")</f>
        <v>南日本放送</v>
      </c>
      <c r="Q62" s="134" t="b">
        <v>0</v>
      </c>
      <c r="R62" s="135" t="str">
        <f>IFERROR(VLOOKUP($B62&amp;"_"&amp;RIGHT("0"&amp;(COLUMN()-4)/2,2),テーブル1[[表示順]:[局名]],2,FALSE),"")</f>
        <v>琉球放送</v>
      </c>
      <c r="S62" s="134" t="b">
        <v>0</v>
      </c>
      <c r="T62" s="135" t="str">
        <f>IFERROR(VLOOKUP($B62&amp;"_"&amp;RIGHT("0"&amp;(COLUMN()-4)/2,2),テーブル1[[表示順]:[局名]],2,FALSE),"")</f>
        <v>ラジオ沖縄</v>
      </c>
      <c r="U62" s="132"/>
    </row>
    <row r="63" spans="1:21" ht="6" customHeight="1">
      <c r="A63" s="125" t="str">
        <f t="shared" si="0"/>
        <v>九州</v>
      </c>
      <c r="B63" s="125" t="str">
        <f t="shared" si="1"/>
        <v/>
      </c>
      <c r="C63" s="137"/>
      <c r="D63" s="138"/>
      <c r="E63" s="133"/>
      <c r="F63" s="133"/>
      <c r="G63" s="133"/>
      <c r="H63" s="133"/>
      <c r="I63" s="133"/>
      <c r="J63" s="133"/>
      <c r="K63" s="133"/>
      <c r="L63" s="133"/>
      <c r="M63" s="133"/>
      <c r="N63" s="133"/>
      <c r="O63" s="133"/>
      <c r="P63" s="133"/>
      <c r="Q63" s="133"/>
      <c r="R63" s="133"/>
      <c r="S63" s="133"/>
      <c r="T63" s="133"/>
      <c r="U63" s="132"/>
    </row>
    <row r="64" spans="1:21">
      <c r="A64" s="125" t="str">
        <f t="shared" si="0"/>
        <v>九州</v>
      </c>
      <c r="B64" s="125" t="str">
        <f t="shared" si="1"/>
        <v>九州_FM</v>
      </c>
      <c r="C64" s="137" t="s">
        <v>244</v>
      </c>
      <c r="D64" s="136" t="s">
        <v>238</v>
      </c>
      <c r="E64" s="134" t="b">
        <v>0</v>
      </c>
      <c r="F64" s="135" t="str">
        <f>IFERROR(VLOOKUP($B64&amp;"_"&amp;RIGHT("0"&amp;(COLUMN()-4)/2,2),テーブル1[[表示順]:[局名]],2,FALSE),"")</f>
        <v>エフエム佐賀</v>
      </c>
      <c r="G64" s="134" t="b">
        <v>0</v>
      </c>
      <c r="H64" s="135" t="str">
        <f>IFERROR(VLOOKUP($B64&amp;"_"&amp;RIGHT("0"&amp;(COLUMN()-4)/2,2),テーブル1[[表示順]:[局名]],2,FALSE),"")</f>
        <v>エフエム長崎</v>
      </c>
      <c r="I64" s="134" t="b">
        <v>0</v>
      </c>
      <c r="J64" s="135" t="str">
        <f>IFERROR(VLOOKUP($B64&amp;"_"&amp;RIGHT("0"&amp;(COLUMN()-4)/2,2),テーブル1[[表示順]:[局名]],2,FALSE),"")</f>
        <v>エフエム熊本</v>
      </c>
      <c r="K64" s="134" t="b">
        <v>0</v>
      </c>
      <c r="L64" s="135" t="str">
        <f>IFERROR(VLOOKUP($B64&amp;"_"&amp;RIGHT("0"&amp;(COLUMN()-4)/2,2),テーブル1[[表示順]:[局名]],2,FALSE),"")</f>
        <v>エフエム大分</v>
      </c>
      <c r="M64" s="134" t="b">
        <v>0</v>
      </c>
      <c r="N64" s="135" t="str">
        <f>IFERROR(VLOOKUP($B64&amp;"_"&amp;RIGHT("0"&amp;(COLUMN()-4)/2,2),テーブル1[[表示順]:[局名]],2,FALSE),"")</f>
        <v>エフエム宮崎</v>
      </c>
      <c r="O64" s="134" t="b">
        <v>0</v>
      </c>
      <c r="P64" s="135" t="str">
        <f>IFERROR(VLOOKUP($B64&amp;"_"&amp;RIGHT("0"&amp;(COLUMN()-4)/2,2),テーブル1[[表示順]:[局名]],2,FALSE),"")</f>
        <v>エフエム鹿児島</v>
      </c>
      <c r="Q64" s="134" t="b">
        <v>0</v>
      </c>
      <c r="R64" s="135" t="str">
        <f>IFERROR(VLOOKUP($B64&amp;"_"&amp;RIGHT("0"&amp;(COLUMN()-4)/2,2),テーブル1[[表示順]:[局名]],2,FALSE),"")</f>
        <v>エフエム沖縄</v>
      </c>
      <c r="S64" s="134"/>
      <c r="T64" s="133"/>
      <c r="U64" s="132"/>
    </row>
    <row r="65" spans="1:21" ht="9" customHeight="1">
      <c r="A65" s="125" t="str">
        <f>IFERROR(LEFT(D65,FIND("地区",D65)-1),A64)</f>
        <v>九州</v>
      </c>
      <c r="B65" s="125" t="str">
        <f t="shared" si="1"/>
        <v/>
      </c>
      <c r="C65" s="131"/>
      <c r="D65" s="130"/>
      <c r="E65" s="129"/>
      <c r="F65" s="129"/>
      <c r="G65" s="129"/>
      <c r="H65" s="129"/>
      <c r="I65" s="129"/>
      <c r="J65" s="129"/>
      <c r="K65" s="129"/>
      <c r="L65" s="129"/>
      <c r="M65" s="129"/>
      <c r="N65" s="129"/>
      <c r="O65" s="129"/>
      <c r="P65" s="129"/>
      <c r="Q65" s="129"/>
      <c r="R65" s="129"/>
      <c r="S65" s="129"/>
      <c r="T65" s="129"/>
      <c r="U65" s="128"/>
    </row>
    <row r="66" spans="1:21" s="166" customFormat="1">
      <c r="C66" s="164"/>
      <c r="D66" s="165"/>
      <c r="E66" s="164"/>
      <c r="F66" s="164"/>
      <c r="G66" s="164"/>
      <c r="H66" s="164"/>
      <c r="I66" s="164"/>
      <c r="J66" s="164"/>
      <c r="K66" s="164"/>
      <c r="L66" s="164"/>
      <c r="M66" s="164"/>
      <c r="N66" s="164"/>
      <c r="O66" s="164"/>
      <c r="P66" s="164"/>
      <c r="Q66" s="164"/>
      <c r="R66" s="164"/>
      <c r="S66" s="164"/>
      <c r="U66" s="164"/>
    </row>
    <row r="67" spans="1:21" s="166" customFormat="1">
      <c r="C67" s="164"/>
      <c r="D67" s="165"/>
      <c r="E67" s="164"/>
      <c r="F67" s="164"/>
      <c r="G67" s="164"/>
      <c r="H67" s="164"/>
      <c r="I67" s="164"/>
      <c r="J67" s="164"/>
      <c r="K67" s="164"/>
      <c r="L67" s="164"/>
      <c r="M67" s="164"/>
      <c r="N67" s="164"/>
      <c r="O67" s="164"/>
      <c r="P67" s="164"/>
      <c r="Q67" s="164"/>
      <c r="R67" s="164"/>
      <c r="S67" s="164"/>
      <c r="U67" s="164"/>
    </row>
    <row r="68" spans="1:21" s="166" customFormat="1">
      <c r="C68" s="164"/>
      <c r="D68" s="165"/>
      <c r="E68" s="164"/>
      <c r="F68" s="164"/>
      <c r="G68" s="164"/>
      <c r="H68" s="164"/>
      <c r="I68" s="164"/>
      <c r="J68" s="164"/>
      <c r="K68" s="164"/>
      <c r="L68" s="164"/>
      <c r="M68" s="164"/>
      <c r="N68" s="164"/>
      <c r="O68" s="164"/>
      <c r="P68" s="164"/>
      <c r="Q68" s="164"/>
      <c r="R68" s="164"/>
      <c r="S68" s="164"/>
      <c r="U68" s="164"/>
    </row>
    <row r="69" spans="1:21" s="166" customFormat="1">
      <c r="C69" s="164"/>
      <c r="D69" s="165"/>
      <c r="E69" s="164"/>
      <c r="F69" s="164"/>
      <c r="G69" s="164"/>
      <c r="H69" s="164"/>
      <c r="I69" s="164"/>
      <c r="J69" s="164"/>
      <c r="K69" s="164"/>
      <c r="L69" s="164"/>
      <c r="M69" s="164"/>
      <c r="N69" s="164"/>
      <c r="O69" s="164"/>
      <c r="P69" s="164"/>
      <c r="Q69" s="164"/>
      <c r="R69" s="164"/>
      <c r="S69" s="164"/>
      <c r="U69" s="164"/>
    </row>
    <row r="70" spans="1:21" s="166" customFormat="1">
      <c r="C70" s="164"/>
      <c r="D70" s="165"/>
      <c r="E70" s="164"/>
      <c r="F70" s="164"/>
      <c r="G70" s="164"/>
      <c r="H70" s="164"/>
      <c r="I70" s="164"/>
      <c r="J70" s="164"/>
      <c r="K70" s="164"/>
      <c r="L70" s="164"/>
      <c r="M70" s="164"/>
      <c r="N70" s="164"/>
      <c r="O70" s="164"/>
      <c r="P70" s="164"/>
      <c r="Q70" s="164"/>
      <c r="R70" s="164"/>
      <c r="S70" s="164"/>
      <c r="U70" s="164"/>
    </row>
    <row r="71" spans="1:21" s="166" customFormat="1">
      <c r="C71" s="164"/>
      <c r="D71" s="165"/>
      <c r="E71" s="164"/>
      <c r="F71" s="164"/>
      <c r="G71" s="164"/>
      <c r="H71" s="164"/>
      <c r="I71" s="164"/>
      <c r="J71" s="164"/>
      <c r="K71" s="164"/>
      <c r="L71" s="164"/>
      <c r="M71" s="164"/>
      <c r="N71" s="164"/>
      <c r="O71" s="164"/>
      <c r="P71" s="164"/>
      <c r="Q71" s="164"/>
      <c r="R71" s="164"/>
      <c r="S71" s="164"/>
      <c r="U71" s="164"/>
    </row>
    <row r="72" spans="1:21" s="166" customFormat="1">
      <c r="C72" s="164"/>
      <c r="D72" s="165"/>
      <c r="E72" s="164"/>
      <c r="F72" s="164"/>
      <c r="G72" s="164"/>
      <c r="H72" s="164"/>
      <c r="I72" s="164"/>
      <c r="J72" s="164"/>
      <c r="K72" s="164"/>
      <c r="L72" s="164"/>
      <c r="M72" s="164"/>
      <c r="N72" s="164"/>
      <c r="O72" s="164"/>
      <c r="P72" s="164"/>
      <c r="Q72" s="164"/>
      <c r="R72" s="164"/>
      <c r="S72" s="164"/>
      <c r="U72" s="164"/>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3" priority="8">
      <formula>E6*1=1</formula>
    </cfRule>
  </conditionalFormatting>
  <conditionalFormatting sqref="H2 J2 L2 N2 P2 R2 T2">
    <cfRule type="expression" dxfId="2" priority="1">
      <formula>G2*1=1</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4</xdr:col>
                    <xdr:colOff>180975</xdr:colOff>
                    <xdr:row>4</xdr:row>
                    <xdr:rowOff>47625</xdr:rowOff>
                  </from>
                  <to>
                    <xdr:col>6</xdr:col>
                    <xdr:colOff>28575</xdr:colOff>
                    <xdr:row>6</xdr:row>
                    <xdr:rowOff>28575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6</xdr:col>
                    <xdr:colOff>180975</xdr:colOff>
                    <xdr:row>4</xdr:row>
                    <xdr:rowOff>47625</xdr:rowOff>
                  </from>
                  <to>
                    <xdr:col>8</xdr:col>
                    <xdr:colOff>28575</xdr:colOff>
                    <xdr:row>6</xdr:row>
                    <xdr:rowOff>28575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8</xdr:col>
                    <xdr:colOff>180975</xdr:colOff>
                    <xdr:row>4</xdr:row>
                    <xdr:rowOff>47625</xdr:rowOff>
                  </from>
                  <to>
                    <xdr:col>10</xdr:col>
                    <xdr:colOff>28575</xdr:colOff>
                    <xdr:row>6</xdr:row>
                    <xdr:rowOff>28575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10</xdr:col>
                    <xdr:colOff>180975</xdr:colOff>
                    <xdr:row>4</xdr:row>
                    <xdr:rowOff>47625</xdr:rowOff>
                  </from>
                  <to>
                    <xdr:col>12</xdr:col>
                    <xdr:colOff>28575</xdr:colOff>
                    <xdr:row>6</xdr:row>
                    <xdr:rowOff>28575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12</xdr:col>
                    <xdr:colOff>180975</xdr:colOff>
                    <xdr:row>4</xdr:row>
                    <xdr:rowOff>47625</xdr:rowOff>
                  </from>
                  <to>
                    <xdr:col>14</xdr:col>
                    <xdr:colOff>28575</xdr:colOff>
                    <xdr:row>6</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14</xdr:col>
                    <xdr:colOff>180975</xdr:colOff>
                    <xdr:row>4</xdr:row>
                    <xdr:rowOff>47625</xdr:rowOff>
                  </from>
                  <to>
                    <xdr:col>16</xdr:col>
                    <xdr:colOff>28575</xdr:colOff>
                    <xdr:row>6</xdr:row>
                    <xdr:rowOff>28575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16</xdr:col>
                    <xdr:colOff>180975</xdr:colOff>
                    <xdr:row>6</xdr:row>
                    <xdr:rowOff>47625</xdr:rowOff>
                  </from>
                  <to>
                    <xdr:col>18</xdr:col>
                    <xdr:colOff>28575</xdr:colOff>
                    <xdr:row>8</xdr:row>
                    <xdr:rowOff>28575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18</xdr:col>
                    <xdr:colOff>180975</xdr:colOff>
                    <xdr:row>6</xdr:row>
                    <xdr:rowOff>47625</xdr:rowOff>
                  </from>
                  <to>
                    <xdr:col>20</xdr:col>
                    <xdr:colOff>28575</xdr:colOff>
                    <xdr:row>8</xdr:row>
                    <xdr:rowOff>28575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4</xdr:col>
                    <xdr:colOff>180975</xdr:colOff>
                    <xdr:row>8</xdr:row>
                    <xdr:rowOff>47625</xdr:rowOff>
                  </from>
                  <to>
                    <xdr:col>6</xdr:col>
                    <xdr:colOff>28575</xdr:colOff>
                    <xdr:row>10</xdr:row>
                    <xdr:rowOff>28575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4</xdr:col>
                    <xdr:colOff>180975</xdr:colOff>
                    <xdr:row>6</xdr:row>
                    <xdr:rowOff>47625</xdr:rowOff>
                  </from>
                  <to>
                    <xdr:col>6</xdr:col>
                    <xdr:colOff>28575</xdr:colOff>
                    <xdr:row>8</xdr:row>
                    <xdr:rowOff>28575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6</xdr:col>
                    <xdr:colOff>180975</xdr:colOff>
                    <xdr:row>6</xdr:row>
                    <xdr:rowOff>47625</xdr:rowOff>
                  </from>
                  <to>
                    <xdr:col>8</xdr:col>
                    <xdr:colOff>28575</xdr:colOff>
                    <xdr:row>8</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8</xdr:col>
                    <xdr:colOff>180975</xdr:colOff>
                    <xdr:row>6</xdr:row>
                    <xdr:rowOff>47625</xdr:rowOff>
                  </from>
                  <to>
                    <xdr:col>10</xdr:col>
                    <xdr:colOff>28575</xdr:colOff>
                    <xdr:row>8</xdr:row>
                    <xdr:rowOff>28575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10</xdr:col>
                    <xdr:colOff>180975</xdr:colOff>
                    <xdr:row>6</xdr:row>
                    <xdr:rowOff>47625</xdr:rowOff>
                  </from>
                  <to>
                    <xdr:col>12</xdr:col>
                    <xdr:colOff>28575</xdr:colOff>
                    <xdr:row>8</xdr:row>
                    <xdr:rowOff>28575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12</xdr:col>
                    <xdr:colOff>180975</xdr:colOff>
                    <xdr:row>6</xdr:row>
                    <xdr:rowOff>47625</xdr:rowOff>
                  </from>
                  <to>
                    <xdr:col>14</xdr:col>
                    <xdr:colOff>28575</xdr:colOff>
                    <xdr:row>8</xdr:row>
                    <xdr:rowOff>28575</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14</xdr:col>
                    <xdr:colOff>180975</xdr:colOff>
                    <xdr:row>6</xdr:row>
                    <xdr:rowOff>47625</xdr:rowOff>
                  </from>
                  <to>
                    <xdr:col>16</xdr:col>
                    <xdr:colOff>28575</xdr:colOff>
                    <xdr:row>8</xdr:row>
                    <xdr:rowOff>28575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4</xdr:col>
                    <xdr:colOff>180975</xdr:colOff>
                    <xdr:row>12</xdr:row>
                    <xdr:rowOff>47625</xdr:rowOff>
                  </from>
                  <to>
                    <xdr:col>6</xdr:col>
                    <xdr:colOff>28575</xdr:colOff>
                    <xdr:row>14</xdr:row>
                    <xdr:rowOff>28575</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6</xdr:col>
                    <xdr:colOff>180975</xdr:colOff>
                    <xdr:row>12</xdr:row>
                    <xdr:rowOff>47625</xdr:rowOff>
                  </from>
                  <to>
                    <xdr:col>8</xdr:col>
                    <xdr:colOff>28575</xdr:colOff>
                    <xdr:row>14</xdr:row>
                    <xdr:rowOff>28575</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8</xdr:col>
                    <xdr:colOff>180975</xdr:colOff>
                    <xdr:row>12</xdr:row>
                    <xdr:rowOff>47625</xdr:rowOff>
                  </from>
                  <to>
                    <xdr:col>10</xdr:col>
                    <xdr:colOff>28575</xdr:colOff>
                    <xdr:row>14</xdr:row>
                    <xdr:rowOff>28575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10</xdr:col>
                    <xdr:colOff>180975</xdr:colOff>
                    <xdr:row>12</xdr:row>
                    <xdr:rowOff>47625</xdr:rowOff>
                  </from>
                  <to>
                    <xdr:col>12</xdr:col>
                    <xdr:colOff>28575</xdr:colOff>
                    <xdr:row>14</xdr:row>
                    <xdr:rowOff>28575</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12</xdr:col>
                    <xdr:colOff>180975</xdr:colOff>
                    <xdr:row>12</xdr:row>
                    <xdr:rowOff>47625</xdr:rowOff>
                  </from>
                  <to>
                    <xdr:col>14</xdr:col>
                    <xdr:colOff>28575</xdr:colOff>
                    <xdr:row>14</xdr:row>
                    <xdr:rowOff>28575</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14</xdr:col>
                    <xdr:colOff>180975</xdr:colOff>
                    <xdr:row>12</xdr:row>
                    <xdr:rowOff>47625</xdr:rowOff>
                  </from>
                  <to>
                    <xdr:col>16</xdr:col>
                    <xdr:colOff>28575</xdr:colOff>
                    <xdr:row>14</xdr:row>
                    <xdr:rowOff>28575</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4</xdr:col>
                    <xdr:colOff>180975</xdr:colOff>
                    <xdr:row>14</xdr:row>
                    <xdr:rowOff>47625</xdr:rowOff>
                  </from>
                  <to>
                    <xdr:col>6</xdr:col>
                    <xdr:colOff>28575</xdr:colOff>
                    <xdr:row>16</xdr:row>
                    <xdr:rowOff>28575</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6</xdr:col>
                    <xdr:colOff>180975</xdr:colOff>
                    <xdr:row>14</xdr:row>
                    <xdr:rowOff>47625</xdr:rowOff>
                  </from>
                  <to>
                    <xdr:col>8</xdr:col>
                    <xdr:colOff>28575</xdr:colOff>
                    <xdr:row>16</xdr:row>
                    <xdr:rowOff>28575</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8</xdr:col>
                    <xdr:colOff>180975</xdr:colOff>
                    <xdr:row>14</xdr:row>
                    <xdr:rowOff>47625</xdr:rowOff>
                  </from>
                  <to>
                    <xdr:col>10</xdr:col>
                    <xdr:colOff>28575</xdr:colOff>
                    <xdr:row>16</xdr:row>
                    <xdr:rowOff>28575</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10</xdr:col>
                    <xdr:colOff>180975</xdr:colOff>
                    <xdr:row>14</xdr:row>
                    <xdr:rowOff>47625</xdr:rowOff>
                  </from>
                  <to>
                    <xdr:col>12</xdr:col>
                    <xdr:colOff>28575</xdr:colOff>
                    <xdr:row>16</xdr:row>
                    <xdr:rowOff>28575</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12</xdr:col>
                    <xdr:colOff>180975</xdr:colOff>
                    <xdr:row>14</xdr:row>
                    <xdr:rowOff>47625</xdr:rowOff>
                  </from>
                  <to>
                    <xdr:col>14</xdr:col>
                    <xdr:colOff>28575</xdr:colOff>
                    <xdr:row>16</xdr:row>
                    <xdr:rowOff>28575</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14</xdr:col>
                    <xdr:colOff>180975</xdr:colOff>
                    <xdr:row>14</xdr:row>
                    <xdr:rowOff>47625</xdr:rowOff>
                  </from>
                  <to>
                    <xdr:col>16</xdr:col>
                    <xdr:colOff>28575</xdr:colOff>
                    <xdr:row>16</xdr:row>
                    <xdr:rowOff>28575</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4</xdr:col>
                    <xdr:colOff>180975</xdr:colOff>
                    <xdr:row>18</xdr:row>
                    <xdr:rowOff>47625</xdr:rowOff>
                  </from>
                  <to>
                    <xdr:col>6</xdr:col>
                    <xdr:colOff>28575</xdr:colOff>
                    <xdr:row>20</xdr:row>
                    <xdr:rowOff>28575</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from>
                    <xdr:col>6</xdr:col>
                    <xdr:colOff>180975</xdr:colOff>
                    <xdr:row>18</xdr:row>
                    <xdr:rowOff>47625</xdr:rowOff>
                  </from>
                  <to>
                    <xdr:col>8</xdr:col>
                    <xdr:colOff>28575</xdr:colOff>
                    <xdr:row>20</xdr:row>
                    <xdr:rowOff>28575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8</xdr:col>
                    <xdr:colOff>180975</xdr:colOff>
                    <xdr:row>18</xdr:row>
                    <xdr:rowOff>47625</xdr:rowOff>
                  </from>
                  <to>
                    <xdr:col>10</xdr:col>
                    <xdr:colOff>28575</xdr:colOff>
                    <xdr:row>20</xdr:row>
                    <xdr:rowOff>28575</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4</xdr:col>
                    <xdr:colOff>180975</xdr:colOff>
                    <xdr:row>20</xdr:row>
                    <xdr:rowOff>47625</xdr:rowOff>
                  </from>
                  <to>
                    <xdr:col>6</xdr:col>
                    <xdr:colOff>28575</xdr:colOff>
                    <xdr:row>22</xdr:row>
                    <xdr:rowOff>28575</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6</xdr:col>
                    <xdr:colOff>180975</xdr:colOff>
                    <xdr:row>20</xdr:row>
                    <xdr:rowOff>47625</xdr:rowOff>
                  </from>
                  <to>
                    <xdr:col>8</xdr:col>
                    <xdr:colOff>28575</xdr:colOff>
                    <xdr:row>22</xdr:row>
                    <xdr:rowOff>28575</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8</xdr:col>
                    <xdr:colOff>180975</xdr:colOff>
                    <xdr:row>20</xdr:row>
                    <xdr:rowOff>47625</xdr:rowOff>
                  </from>
                  <to>
                    <xdr:col>10</xdr:col>
                    <xdr:colOff>28575</xdr:colOff>
                    <xdr:row>22</xdr:row>
                    <xdr:rowOff>28575</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10</xdr:col>
                    <xdr:colOff>180975</xdr:colOff>
                    <xdr:row>20</xdr:row>
                    <xdr:rowOff>47625</xdr:rowOff>
                  </from>
                  <to>
                    <xdr:col>12</xdr:col>
                    <xdr:colOff>28575</xdr:colOff>
                    <xdr:row>22</xdr:row>
                    <xdr:rowOff>28575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12</xdr:col>
                    <xdr:colOff>180975</xdr:colOff>
                    <xdr:row>20</xdr:row>
                    <xdr:rowOff>47625</xdr:rowOff>
                  </from>
                  <to>
                    <xdr:col>14</xdr:col>
                    <xdr:colOff>28575</xdr:colOff>
                    <xdr:row>22</xdr:row>
                    <xdr:rowOff>28575</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4</xdr:col>
                    <xdr:colOff>180975</xdr:colOff>
                    <xdr:row>24</xdr:row>
                    <xdr:rowOff>47625</xdr:rowOff>
                  </from>
                  <to>
                    <xdr:col>6</xdr:col>
                    <xdr:colOff>28575</xdr:colOff>
                    <xdr:row>26</xdr:row>
                    <xdr:rowOff>28575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6</xdr:col>
                    <xdr:colOff>180975</xdr:colOff>
                    <xdr:row>24</xdr:row>
                    <xdr:rowOff>47625</xdr:rowOff>
                  </from>
                  <to>
                    <xdr:col>8</xdr:col>
                    <xdr:colOff>28575</xdr:colOff>
                    <xdr:row>26</xdr:row>
                    <xdr:rowOff>28575</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4</xdr:col>
                    <xdr:colOff>180975</xdr:colOff>
                    <xdr:row>26</xdr:row>
                    <xdr:rowOff>47625</xdr:rowOff>
                  </from>
                  <to>
                    <xdr:col>6</xdr:col>
                    <xdr:colOff>28575</xdr:colOff>
                    <xdr:row>28</xdr:row>
                    <xdr:rowOff>28575</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6</xdr:col>
                    <xdr:colOff>180975</xdr:colOff>
                    <xdr:row>26</xdr:row>
                    <xdr:rowOff>47625</xdr:rowOff>
                  </from>
                  <to>
                    <xdr:col>8</xdr:col>
                    <xdr:colOff>28575</xdr:colOff>
                    <xdr:row>28</xdr:row>
                    <xdr:rowOff>28575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8</xdr:col>
                    <xdr:colOff>180975</xdr:colOff>
                    <xdr:row>26</xdr:row>
                    <xdr:rowOff>47625</xdr:rowOff>
                  </from>
                  <to>
                    <xdr:col>10</xdr:col>
                    <xdr:colOff>28575</xdr:colOff>
                    <xdr:row>28</xdr:row>
                    <xdr:rowOff>28575</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4</xdr:col>
                    <xdr:colOff>180975</xdr:colOff>
                    <xdr:row>30</xdr:row>
                    <xdr:rowOff>47625</xdr:rowOff>
                  </from>
                  <to>
                    <xdr:col>6</xdr:col>
                    <xdr:colOff>28575</xdr:colOff>
                    <xdr:row>32</xdr:row>
                    <xdr:rowOff>28575</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6</xdr:col>
                    <xdr:colOff>180975</xdr:colOff>
                    <xdr:row>30</xdr:row>
                    <xdr:rowOff>47625</xdr:rowOff>
                  </from>
                  <to>
                    <xdr:col>8</xdr:col>
                    <xdr:colOff>28575</xdr:colOff>
                    <xdr:row>32</xdr:row>
                    <xdr:rowOff>28575</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4</xdr:col>
                    <xdr:colOff>180975</xdr:colOff>
                    <xdr:row>32</xdr:row>
                    <xdr:rowOff>47625</xdr:rowOff>
                  </from>
                  <to>
                    <xdr:col>6</xdr:col>
                    <xdr:colOff>28575</xdr:colOff>
                    <xdr:row>34</xdr:row>
                    <xdr:rowOff>28575</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6</xdr:col>
                    <xdr:colOff>180975</xdr:colOff>
                    <xdr:row>32</xdr:row>
                    <xdr:rowOff>47625</xdr:rowOff>
                  </from>
                  <to>
                    <xdr:col>8</xdr:col>
                    <xdr:colOff>28575</xdr:colOff>
                    <xdr:row>34</xdr:row>
                    <xdr:rowOff>28575</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4</xdr:col>
                    <xdr:colOff>180975</xdr:colOff>
                    <xdr:row>36</xdr:row>
                    <xdr:rowOff>47625</xdr:rowOff>
                  </from>
                  <to>
                    <xdr:col>6</xdr:col>
                    <xdr:colOff>28575</xdr:colOff>
                    <xdr:row>38</xdr:row>
                    <xdr:rowOff>28575</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6</xdr:col>
                    <xdr:colOff>180975</xdr:colOff>
                    <xdr:row>36</xdr:row>
                    <xdr:rowOff>47625</xdr:rowOff>
                  </from>
                  <to>
                    <xdr:col>8</xdr:col>
                    <xdr:colOff>28575</xdr:colOff>
                    <xdr:row>38</xdr:row>
                    <xdr:rowOff>28575</xdr:rowOff>
                  </to>
                </anchor>
              </controlPr>
            </control>
          </mc:Choice>
        </mc:AlternateContent>
        <mc:AlternateContent xmlns:mc="http://schemas.openxmlformats.org/markup-compatibility/2006">
          <mc:Choice Requires="x14">
            <control shapeId="7215" r:id="rId49" name="Check Box 47">
              <controlPr defaultSize="0" autoFill="0" autoLine="0" autoPict="0">
                <anchor moveWithCells="1">
                  <from>
                    <xdr:col>8</xdr:col>
                    <xdr:colOff>180975</xdr:colOff>
                    <xdr:row>36</xdr:row>
                    <xdr:rowOff>47625</xdr:rowOff>
                  </from>
                  <to>
                    <xdr:col>10</xdr:col>
                    <xdr:colOff>28575</xdr:colOff>
                    <xdr:row>38</xdr:row>
                    <xdr:rowOff>28575</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10</xdr:col>
                    <xdr:colOff>180975</xdr:colOff>
                    <xdr:row>36</xdr:row>
                    <xdr:rowOff>47625</xdr:rowOff>
                  </from>
                  <to>
                    <xdr:col>12</xdr:col>
                    <xdr:colOff>28575</xdr:colOff>
                    <xdr:row>38</xdr:row>
                    <xdr:rowOff>28575</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12</xdr:col>
                    <xdr:colOff>180975</xdr:colOff>
                    <xdr:row>36</xdr:row>
                    <xdr:rowOff>47625</xdr:rowOff>
                  </from>
                  <to>
                    <xdr:col>14</xdr:col>
                    <xdr:colOff>28575</xdr:colOff>
                    <xdr:row>38</xdr:row>
                    <xdr:rowOff>28575</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14</xdr:col>
                    <xdr:colOff>180975</xdr:colOff>
                    <xdr:row>36</xdr:row>
                    <xdr:rowOff>47625</xdr:rowOff>
                  </from>
                  <to>
                    <xdr:col>16</xdr:col>
                    <xdr:colOff>28575</xdr:colOff>
                    <xdr:row>38</xdr:row>
                    <xdr:rowOff>28575</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4</xdr:col>
                    <xdr:colOff>180975</xdr:colOff>
                    <xdr:row>38</xdr:row>
                    <xdr:rowOff>47625</xdr:rowOff>
                  </from>
                  <to>
                    <xdr:col>6</xdr:col>
                    <xdr:colOff>28575</xdr:colOff>
                    <xdr:row>40</xdr:row>
                    <xdr:rowOff>28575</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6</xdr:col>
                    <xdr:colOff>180975</xdr:colOff>
                    <xdr:row>38</xdr:row>
                    <xdr:rowOff>47625</xdr:rowOff>
                  </from>
                  <to>
                    <xdr:col>8</xdr:col>
                    <xdr:colOff>28575</xdr:colOff>
                    <xdr:row>40</xdr:row>
                    <xdr:rowOff>28575</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8</xdr:col>
                    <xdr:colOff>180975</xdr:colOff>
                    <xdr:row>38</xdr:row>
                    <xdr:rowOff>47625</xdr:rowOff>
                  </from>
                  <to>
                    <xdr:col>10</xdr:col>
                    <xdr:colOff>28575</xdr:colOff>
                    <xdr:row>40</xdr:row>
                    <xdr:rowOff>28575</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10</xdr:col>
                    <xdr:colOff>180975</xdr:colOff>
                    <xdr:row>38</xdr:row>
                    <xdr:rowOff>47625</xdr:rowOff>
                  </from>
                  <to>
                    <xdr:col>12</xdr:col>
                    <xdr:colOff>28575</xdr:colOff>
                    <xdr:row>40</xdr:row>
                    <xdr:rowOff>28575</xdr:rowOff>
                  </to>
                </anchor>
              </controlPr>
            </control>
          </mc:Choice>
        </mc:AlternateContent>
        <mc:AlternateContent xmlns:mc="http://schemas.openxmlformats.org/markup-compatibility/2006">
          <mc:Choice Requires="x14">
            <control shapeId="7223" r:id="rId57" name="Check Box 55">
              <controlPr defaultSize="0" autoFill="0" autoLine="0" autoPict="0">
                <anchor moveWithCells="1">
                  <from>
                    <xdr:col>12</xdr:col>
                    <xdr:colOff>180975</xdr:colOff>
                    <xdr:row>38</xdr:row>
                    <xdr:rowOff>47625</xdr:rowOff>
                  </from>
                  <to>
                    <xdr:col>14</xdr:col>
                    <xdr:colOff>28575</xdr:colOff>
                    <xdr:row>40</xdr:row>
                    <xdr:rowOff>28575</xdr:rowOff>
                  </to>
                </anchor>
              </controlPr>
            </control>
          </mc:Choice>
        </mc:AlternateContent>
        <mc:AlternateContent xmlns:mc="http://schemas.openxmlformats.org/markup-compatibility/2006">
          <mc:Choice Requires="x14">
            <control shapeId="7224" r:id="rId58" name="Check Box 56">
              <controlPr defaultSize="0" autoFill="0" autoLine="0" autoPict="0">
                <anchor moveWithCells="1">
                  <from>
                    <xdr:col>14</xdr:col>
                    <xdr:colOff>180975</xdr:colOff>
                    <xdr:row>38</xdr:row>
                    <xdr:rowOff>47625</xdr:rowOff>
                  </from>
                  <to>
                    <xdr:col>16</xdr:col>
                    <xdr:colOff>28575</xdr:colOff>
                    <xdr:row>40</xdr:row>
                    <xdr:rowOff>28575</xdr:rowOff>
                  </to>
                </anchor>
              </controlPr>
            </control>
          </mc:Choice>
        </mc:AlternateContent>
        <mc:AlternateContent xmlns:mc="http://schemas.openxmlformats.org/markup-compatibility/2006">
          <mc:Choice Requires="x14">
            <control shapeId="7225" r:id="rId59" name="Check Box 57">
              <controlPr defaultSize="0" autoFill="0" autoLine="0" autoPict="0">
                <anchor moveWithCells="1">
                  <from>
                    <xdr:col>16</xdr:col>
                    <xdr:colOff>180975</xdr:colOff>
                    <xdr:row>62</xdr:row>
                    <xdr:rowOff>47625</xdr:rowOff>
                  </from>
                  <to>
                    <xdr:col>18</xdr:col>
                    <xdr:colOff>28575</xdr:colOff>
                    <xdr:row>64</xdr:row>
                    <xdr:rowOff>28575</xdr:rowOff>
                  </to>
                </anchor>
              </controlPr>
            </control>
          </mc:Choice>
        </mc:AlternateContent>
        <mc:AlternateContent xmlns:mc="http://schemas.openxmlformats.org/markup-compatibility/2006">
          <mc:Choice Requires="x14">
            <control shapeId="7226" r:id="rId60" name="Check Box 58">
              <controlPr defaultSize="0" autoFill="0" autoLine="0" autoPict="0">
                <anchor moveWithCells="1">
                  <from>
                    <xdr:col>4</xdr:col>
                    <xdr:colOff>180975</xdr:colOff>
                    <xdr:row>62</xdr:row>
                    <xdr:rowOff>47625</xdr:rowOff>
                  </from>
                  <to>
                    <xdr:col>6</xdr:col>
                    <xdr:colOff>28575</xdr:colOff>
                    <xdr:row>64</xdr:row>
                    <xdr:rowOff>28575</xdr:rowOff>
                  </to>
                </anchor>
              </controlPr>
            </control>
          </mc:Choice>
        </mc:AlternateContent>
        <mc:AlternateContent xmlns:mc="http://schemas.openxmlformats.org/markup-compatibility/2006">
          <mc:Choice Requires="x14">
            <control shapeId="7227" r:id="rId61" name="Check Box 59">
              <controlPr defaultSize="0" autoFill="0" autoLine="0" autoPict="0">
                <anchor moveWithCells="1">
                  <from>
                    <xdr:col>6</xdr:col>
                    <xdr:colOff>180975</xdr:colOff>
                    <xdr:row>62</xdr:row>
                    <xdr:rowOff>47625</xdr:rowOff>
                  </from>
                  <to>
                    <xdr:col>8</xdr:col>
                    <xdr:colOff>28575</xdr:colOff>
                    <xdr:row>64</xdr:row>
                    <xdr:rowOff>28575</xdr:rowOff>
                  </to>
                </anchor>
              </controlPr>
            </control>
          </mc:Choice>
        </mc:AlternateContent>
        <mc:AlternateContent xmlns:mc="http://schemas.openxmlformats.org/markup-compatibility/2006">
          <mc:Choice Requires="x14">
            <control shapeId="7228" r:id="rId62" name="Check Box 60">
              <controlPr defaultSize="0" autoFill="0" autoLine="0" autoPict="0">
                <anchor moveWithCells="1">
                  <from>
                    <xdr:col>8</xdr:col>
                    <xdr:colOff>180975</xdr:colOff>
                    <xdr:row>62</xdr:row>
                    <xdr:rowOff>47625</xdr:rowOff>
                  </from>
                  <to>
                    <xdr:col>10</xdr:col>
                    <xdr:colOff>28575</xdr:colOff>
                    <xdr:row>64</xdr:row>
                    <xdr:rowOff>28575</xdr:rowOff>
                  </to>
                </anchor>
              </controlPr>
            </control>
          </mc:Choice>
        </mc:AlternateContent>
        <mc:AlternateContent xmlns:mc="http://schemas.openxmlformats.org/markup-compatibility/2006">
          <mc:Choice Requires="x14">
            <control shapeId="7229" r:id="rId63" name="Check Box 61">
              <controlPr defaultSize="0" autoFill="0" autoLine="0" autoPict="0">
                <anchor moveWithCells="1">
                  <from>
                    <xdr:col>10</xdr:col>
                    <xdr:colOff>180975</xdr:colOff>
                    <xdr:row>62</xdr:row>
                    <xdr:rowOff>47625</xdr:rowOff>
                  </from>
                  <to>
                    <xdr:col>12</xdr:col>
                    <xdr:colOff>28575</xdr:colOff>
                    <xdr:row>64</xdr:row>
                    <xdr:rowOff>28575</xdr:rowOff>
                  </to>
                </anchor>
              </controlPr>
            </control>
          </mc:Choice>
        </mc:AlternateContent>
        <mc:AlternateContent xmlns:mc="http://schemas.openxmlformats.org/markup-compatibility/2006">
          <mc:Choice Requires="x14">
            <control shapeId="7230" r:id="rId64" name="Check Box 62">
              <controlPr defaultSize="0" autoFill="0" autoLine="0" autoPict="0">
                <anchor moveWithCells="1">
                  <from>
                    <xdr:col>12</xdr:col>
                    <xdr:colOff>180975</xdr:colOff>
                    <xdr:row>62</xdr:row>
                    <xdr:rowOff>47625</xdr:rowOff>
                  </from>
                  <to>
                    <xdr:col>14</xdr:col>
                    <xdr:colOff>28575</xdr:colOff>
                    <xdr:row>64</xdr:row>
                    <xdr:rowOff>28575</xdr:rowOff>
                  </to>
                </anchor>
              </controlPr>
            </control>
          </mc:Choice>
        </mc:AlternateContent>
        <mc:AlternateContent xmlns:mc="http://schemas.openxmlformats.org/markup-compatibility/2006">
          <mc:Choice Requires="x14">
            <control shapeId="7231" r:id="rId65" name="Check Box 63">
              <controlPr defaultSize="0" autoFill="0" autoLine="0" autoPict="0">
                <anchor moveWithCells="1">
                  <from>
                    <xdr:col>14</xdr:col>
                    <xdr:colOff>180975</xdr:colOff>
                    <xdr:row>62</xdr:row>
                    <xdr:rowOff>47625</xdr:rowOff>
                  </from>
                  <to>
                    <xdr:col>16</xdr:col>
                    <xdr:colOff>28575</xdr:colOff>
                    <xdr:row>64</xdr:row>
                    <xdr:rowOff>28575</xdr:rowOff>
                  </to>
                </anchor>
              </controlPr>
            </control>
          </mc:Choice>
        </mc:AlternateContent>
        <mc:AlternateContent xmlns:mc="http://schemas.openxmlformats.org/markup-compatibility/2006">
          <mc:Choice Requires="x14">
            <control shapeId="7232" r:id="rId66" name="Check Box 64">
              <controlPr defaultSize="0" autoFill="0" autoLine="0" autoPict="0">
                <anchor moveWithCells="1">
                  <from>
                    <xdr:col>16</xdr:col>
                    <xdr:colOff>180975</xdr:colOff>
                    <xdr:row>60</xdr:row>
                    <xdr:rowOff>47625</xdr:rowOff>
                  </from>
                  <to>
                    <xdr:col>18</xdr:col>
                    <xdr:colOff>28575</xdr:colOff>
                    <xdr:row>62</xdr:row>
                    <xdr:rowOff>28575</xdr:rowOff>
                  </to>
                </anchor>
              </controlPr>
            </control>
          </mc:Choice>
        </mc:AlternateContent>
        <mc:AlternateContent xmlns:mc="http://schemas.openxmlformats.org/markup-compatibility/2006">
          <mc:Choice Requires="x14">
            <control shapeId="7233" r:id="rId67" name="Check Box 65">
              <controlPr defaultSize="0" autoFill="0" autoLine="0" autoPict="0">
                <anchor moveWithCells="1">
                  <from>
                    <xdr:col>18</xdr:col>
                    <xdr:colOff>180975</xdr:colOff>
                    <xdr:row>60</xdr:row>
                    <xdr:rowOff>47625</xdr:rowOff>
                  </from>
                  <to>
                    <xdr:col>20</xdr:col>
                    <xdr:colOff>28575</xdr:colOff>
                    <xdr:row>62</xdr:row>
                    <xdr:rowOff>28575</xdr:rowOff>
                  </to>
                </anchor>
              </controlPr>
            </control>
          </mc:Choice>
        </mc:AlternateContent>
        <mc:AlternateContent xmlns:mc="http://schemas.openxmlformats.org/markup-compatibility/2006">
          <mc:Choice Requires="x14">
            <control shapeId="7234" r:id="rId68" name="Check Box 66">
              <controlPr defaultSize="0" autoFill="0" autoLine="0" autoPict="0">
                <anchor moveWithCells="1">
                  <from>
                    <xdr:col>4</xdr:col>
                    <xdr:colOff>180975</xdr:colOff>
                    <xdr:row>60</xdr:row>
                    <xdr:rowOff>47625</xdr:rowOff>
                  </from>
                  <to>
                    <xdr:col>6</xdr:col>
                    <xdr:colOff>28575</xdr:colOff>
                    <xdr:row>62</xdr:row>
                    <xdr:rowOff>28575</xdr:rowOff>
                  </to>
                </anchor>
              </controlPr>
            </control>
          </mc:Choice>
        </mc:AlternateContent>
        <mc:AlternateContent xmlns:mc="http://schemas.openxmlformats.org/markup-compatibility/2006">
          <mc:Choice Requires="x14">
            <control shapeId="7235" r:id="rId69" name="Check Box 67">
              <controlPr defaultSize="0" autoFill="0" autoLine="0" autoPict="0">
                <anchor moveWithCells="1">
                  <from>
                    <xdr:col>6</xdr:col>
                    <xdr:colOff>180975</xdr:colOff>
                    <xdr:row>60</xdr:row>
                    <xdr:rowOff>47625</xdr:rowOff>
                  </from>
                  <to>
                    <xdr:col>8</xdr:col>
                    <xdr:colOff>28575</xdr:colOff>
                    <xdr:row>62</xdr:row>
                    <xdr:rowOff>28575</xdr:rowOff>
                  </to>
                </anchor>
              </controlPr>
            </control>
          </mc:Choice>
        </mc:AlternateContent>
        <mc:AlternateContent xmlns:mc="http://schemas.openxmlformats.org/markup-compatibility/2006">
          <mc:Choice Requires="x14">
            <control shapeId="7236" r:id="rId70" name="Check Box 68">
              <controlPr defaultSize="0" autoFill="0" autoLine="0" autoPict="0">
                <anchor moveWithCells="1">
                  <from>
                    <xdr:col>8</xdr:col>
                    <xdr:colOff>180975</xdr:colOff>
                    <xdr:row>60</xdr:row>
                    <xdr:rowOff>47625</xdr:rowOff>
                  </from>
                  <to>
                    <xdr:col>10</xdr:col>
                    <xdr:colOff>28575</xdr:colOff>
                    <xdr:row>62</xdr:row>
                    <xdr:rowOff>28575</xdr:rowOff>
                  </to>
                </anchor>
              </controlPr>
            </control>
          </mc:Choice>
        </mc:AlternateContent>
        <mc:AlternateContent xmlns:mc="http://schemas.openxmlformats.org/markup-compatibility/2006">
          <mc:Choice Requires="x14">
            <control shapeId="7237" r:id="rId71" name="Check Box 69">
              <controlPr defaultSize="0" autoFill="0" autoLine="0" autoPict="0">
                <anchor moveWithCells="1">
                  <from>
                    <xdr:col>10</xdr:col>
                    <xdr:colOff>180975</xdr:colOff>
                    <xdr:row>60</xdr:row>
                    <xdr:rowOff>47625</xdr:rowOff>
                  </from>
                  <to>
                    <xdr:col>12</xdr:col>
                    <xdr:colOff>28575</xdr:colOff>
                    <xdr:row>62</xdr:row>
                    <xdr:rowOff>28575</xdr:rowOff>
                  </to>
                </anchor>
              </controlPr>
            </control>
          </mc:Choice>
        </mc:AlternateContent>
        <mc:AlternateContent xmlns:mc="http://schemas.openxmlformats.org/markup-compatibility/2006">
          <mc:Choice Requires="x14">
            <control shapeId="7238" r:id="rId72" name="Check Box 70">
              <controlPr defaultSize="0" autoFill="0" autoLine="0" autoPict="0">
                <anchor moveWithCells="1">
                  <from>
                    <xdr:col>12</xdr:col>
                    <xdr:colOff>180975</xdr:colOff>
                    <xdr:row>60</xdr:row>
                    <xdr:rowOff>47625</xdr:rowOff>
                  </from>
                  <to>
                    <xdr:col>14</xdr:col>
                    <xdr:colOff>28575</xdr:colOff>
                    <xdr:row>62</xdr:row>
                    <xdr:rowOff>28575</xdr:rowOff>
                  </to>
                </anchor>
              </controlPr>
            </control>
          </mc:Choice>
        </mc:AlternateContent>
        <mc:AlternateContent xmlns:mc="http://schemas.openxmlformats.org/markup-compatibility/2006">
          <mc:Choice Requires="x14">
            <control shapeId="7239" r:id="rId73" name="Check Box 71">
              <controlPr defaultSize="0" autoFill="0" autoLine="0" autoPict="0">
                <anchor moveWithCells="1">
                  <from>
                    <xdr:col>14</xdr:col>
                    <xdr:colOff>180975</xdr:colOff>
                    <xdr:row>60</xdr:row>
                    <xdr:rowOff>47625</xdr:rowOff>
                  </from>
                  <to>
                    <xdr:col>16</xdr:col>
                    <xdr:colOff>28575</xdr:colOff>
                    <xdr:row>62</xdr:row>
                    <xdr:rowOff>28575</xdr:rowOff>
                  </to>
                </anchor>
              </controlPr>
            </control>
          </mc:Choice>
        </mc:AlternateContent>
        <mc:AlternateContent xmlns:mc="http://schemas.openxmlformats.org/markup-compatibility/2006">
          <mc:Choice Requires="x14">
            <control shapeId="7240" r:id="rId74" name="Check Box 72">
              <controlPr defaultSize="0" autoFill="0" autoLine="0" autoPict="0">
                <anchor moveWithCells="1">
                  <from>
                    <xdr:col>4</xdr:col>
                    <xdr:colOff>180975</xdr:colOff>
                    <xdr:row>56</xdr:row>
                    <xdr:rowOff>47625</xdr:rowOff>
                  </from>
                  <to>
                    <xdr:col>6</xdr:col>
                    <xdr:colOff>28575</xdr:colOff>
                    <xdr:row>58</xdr:row>
                    <xdr:rowOff>28575</xdr:rowOff>
                  </to>
                </anchor>
              </controlPr>
            </control>
          </mc:Choice>
        </mc:AlternateContent>
        <mc:AlternateContent xmlns:mc="http://schemas.openxmlformats.org/markup-compatibility/2006">
          <mc:Choice Requires="x14">
            <control shapeId="7241" r:id="rId75" name="Check Box 73">
              <controlPr defaultSize="0" autoFill="0" autoLine="0" autoPict="0">
                <anchor moveWithCells="1">
                  <from>
                    <xdr:col>6</xdr:col>
                    <xdr:colOff>180975</xdr:colOff>
                    <xdr:row>56</xdr:row>
                    <xdr:rowOff>47625</xdr:rowOff>
                  </from>
                  <to>
                    <xdr:col>8</xdr:col>
                    <xdr:colOff>28575</xdr:colOff>
                    <xdr:row>58</xdr:row>
                    <xdr:rowOff>28575</xdr:rowOff>
                  </to>
                </anchor>
              </controlPr>
            </control>
          </mc:Choice>
        </mc:AlternateContent>
        <mc:AlternateContent xmlns:mc="http://schemas.openxmlformats.org/markup-compatibility/2006">
          <mc:Choice Requires="x14">
            <control shapeId="7242" r:id="rId76" name="Check Box 74">
              <controlPr defaultSize="0" autoFill="0" autoLine="0" autoPict="0">
                <anchor moveWithCells="1">
                  <from>
                    <xdr:col>8</xdr:col>
                    <xdr:colOff>180975</xdr:colOff>
                    <xdr:row>56</xdr:row>
                    <xdr:rowOff>47625</xdr:rowOff>
                  </from>
                  <to>
                    <xdr:col>10</xdr:col>
                    <xdr:colOff>28575</xdr:colOff>
                    <xdr:row>58</xdr:row>
                    <xdr:rowOff>28575</xdr:rowOff>
                  </to>
                </anchor>
              </controlPr>
            </control>
          </mc:Choice>
        </mc:AlternateContent>
        <mc:AlternateContent xmlns:mc="http://schemas.openxmlformats.org/markup-compatibility/2006">
          <mc:Choice Requires="x14">
            <control shapeId="7243" r:id="rId77" name="Check Box 75">
              <controlPr defaultSize="0" autoFill="0" autoLine="0" autoPict="0">
                <anchor moveWithCells="1">
                  <from>
                    <xdr:col>10</xdr:col>
                    <xdr:colOff>180975</xdr:colOff>
                    <xdr:row>56</xdr:row>
                    <xdr:rowOff>47625</xdr:rowOff>
                  </from>
                  <to>
                    <xdr:col>12</xdr:col>
                    <xdr:colOff>28575</xdr:colOff>
                    <xdr:row>58</xdr:row>
                    <xdr:rowOff>28575</xdr:rowOff>
                  </to>
                </anchor>
              </controlPr>
            </control>
          </mc:Choice>
        </mc:AlternateContent>
        <mc:AlternateContent xmlns:mc="http://schemas.openxmlformats.org/markup-compatibility/2006">
          <mc:Choice Requires="x14">
            <control shapeId="7244" r:id="rId78" name="Check Box 76">
              <controlPr defaultSize="0" autoFill="0" autoLine="0" autoPict="0">
                <anchor moveWithCells="1">
                  <from>
                    <xdr:col>4</xdr:col>
                    <xdr:colOff>180975</xdr:colOff>
                    <xdr:row>54</xdr:row>
                    <xdr:rowOff>47625</xdr:rowOff>
                  </from>
                  <to>
                    <xdr:col>6</xdr:col>
                    <xdr:colOff>28575</xdr:colOff>
                    <xdr:row>56</xdr:row>
                    <xdr:rowOff>28575</xdr:rowOff>
                  </to>
                </anchor>
              </controlPr>
            </control>
          </mc:Choice>
        </mc:AlternateContent>
        <mc:AlternateContent xmlns:mc="http://schemas.openxmlformats.org/markup-compatibility/2006">
          <mc:Choice Requires="x14">
            <control shapeId="7245" r:id="rId79" name="Check Box 77">
              <controlPr defaultSize="0" autoFill="0" autoLine="0" autoPict="0">
                <anchor moveWithCells="1">
                  <from>
                    <xdr:col>6</xdr:col>
                    <xdr:colOff>180975</xdr:colOff>
                    <xdr:row>54</xdr:row>
                    <xdr:rowOff>47625</xdr:rowOff>
                  </from>
                  <to>
                    <xdr:col>8</xdr:col>
                    <xdr:colOff>28575</xdr:colOff>
                    <xdr:row>56</xdr:row>
                    <xdr:rowOff>28575</xdr:rowOff>
                  </to>
                </anchor>
              </controlPr>
            </control>
          </mc:Choice>
        </mc:AlternateContent>
        <mc:AlternateContent xmlns:mc="http://schemas.openxmlformats.org/markup-compatibility/2006">
          <mc:Choice Requires="x14">
            <control shapeId="7246" r:id="rId80" name="Check Box 78">
              <controlPr defaultSize="0" autoFill="0" autoLine="0" autoPict="0">
                <anchor moveWithCells="1">
                  <from>
                    <xdr:col>8</xdr:col>
                    <xdr:colOff>180975</xdr:colOff>
                    <xdr:row>54</xdr:row>
                    <xdr:rowOff>47625</xdr:rowOff>
                  </from>
                  <to>
                    <xdr:col>10</xdr:col>
                    <xdr:colOff>28575</xdr:colOff>
                    <xdr:row>56</xdr:row>
                    <xdr:rowOff>28575</xdr:rowOff>
                  </to>
                </anchor>
              </controlPr>
            </control>
          </mc:Choice>
        </mc:AlternateContent>
        <mc:AlternateContent xmlns:mc="http://schemas.openxmlformats.org/markup-compatibility/2006">
          <mc:Choice Requires="x14">
            <control shapeId="7247" r:id="rId81" name="Check Box 79">
              <controlPr defaultSize="0" autoFill="0" autoLine="0" autoPict="0">
                <anchor moveWithCells="1">
                  <from>
                    <xdr:col>10</xdr:col>
                    <xdr:colOff>180975</xdr:colOff>
                    <xdr:row>54</xdr:row>
                    <xdr:rowOff>47625</xdr:rowOff>
                  </from>
                  <to>
                    <xdr:col>12</xdr:col>
                    <xdr:colOff>28575</xdr:colOff>
                    <xdr:row>56</xdr:row>
                    <xdr:rowOff>28575</xdr:rowOff>
                  </to>
                </anchor>
              </controlPr>
            </control>
          </mc:Choice>
        </mc:AlternateContent>
        <mc:AlternateContent xmlns:mc="http://schemas.openxmlformats.org/markup-compatibility/2006">
          <mc:Choice Requires="x14">
            <control shapeId="7248" r:id="rId82" name="Check Box 80">
              <controlPr defaultSize="0" autoFill="0" autoLine="0" autoPict="0">
                <anchor moveWithCells="1">
                  <from>
                    <xdr:col>4</xdr:col>
                    <xdr:colOff>180975</xdr:colOff>
                    <xdr:row>50</xdr:row>
                    <xdr:rowOff>47625</xdr:rowOff>
                  </from>
                  <to>
                    <xdr:col>6</xdr:col>
                    <xdr:colOff>28575</xdr:colOff>
                    <xdr:row>52</xdr:row>
                    <xdr:rowOff>28575</xdr:rowOff>
                  </to>
                </anchor>
              </controlPr>
            </control>
          </mc:Choice>
        </mc:AlternateContent>
        <mc:AlternateContent xmlns:mc="http://schemas.openxmlformats.org/markup-compatibility/2006">
          <mc:Choice Requires="x14">
            <control shapeId="7249" r:id="rId83" name="Check Box 81">
              <controlPr defaultSize="0" autoFill="0" autoLine="0" autoPict="0">
                <anchor moveWithCells="1">
                  <from>
                    <xdr:col>6</xdr:col>
                    <xdr:colOff>180975</xdr:colOff>
                    <xdr:row>50</xdr:row>
                    <xdr:rowOff>47625</xdr:rowOff>
                  </from>
                  <to>
                    <xdr:col>8</xdr:col>
                    <xdr:colOff>28575</xdr:colOff>
                    <xdr:row>52</xdr:row>
                    <xdr:rowOff>28575</xdr:rowOff>
                  </to>
                </anchor>
              </controlPr>
            </control>
          </mc:Choice>
        </mc:AlternateContent>
        <mc:AlternateContent xmlns:mc="http://schemas.openxmlformats.org/markup-compatibility/2006">
          <mc:Choice Requires="x14">
            <control shapeId="7250" r:id="rId84" name="Check Box 82">
              <controlPr defaultSize="0" autoFill="0" autoLine="0" autoPict="0">
                <anchor moveWithCells="1">
                  <from>
                    <xdr:col>8</xdr:col>
                    <xdr:colOff>180975</xdr:colOff>
                    <xdr:row>50</xdr:row>
                    <xdr:rowOff>47625</xdr:rowOff>
                  </from>
                  <to>
                    <xdr:col>10</xdr:col>
                    <xdr:colOff>28575</xdr:colOff>
                    <xdr:row>52</xdr:row>
                    <xdr:rowOff>28575</xdr:rowOff>
                  </to>
                </anchor>
              </controlPr>
            </control>
          </mc:Choice>
        </mc:AlternateContent>
        <mc:AlternateContent xmlns:mc="http://schemas.openxmlformats.org/markup-compatibility/2006">
          <mc:Choice Requires="x14">
            <control shapeId="7251" r:id="rId85" name="Check Box 83">
              <controlPr defaultSize="0" autoFill="0" autoLine="0" autoPict="0">
                <anchor moveWithCells="1">
                  <from>
                    <xdr:col>10</xdr:col>
                    <xdr:colOff>180975</xdr:colOff>
                    <xdr:row>50</xdr:row>
                    <xdr:rowOff>47625</xdr:rowOff>
                  </from>
                  <to>
                    <xdr:col>12</xdr:col>
                    <xdr:colOff>28575</xdr:colOff>
                    <xdr:row>52</xdr:row>
                    <xdr:rowOff>28575</xdr:rowOff>
                  </to>
                </anchor>
              </controlPr>
            </control>
          </mc:Choice>
        </mc:AlternateContent>
        <mc:AlternateContent xmlns:mc="http://schemas.openxmlformats.org/markup-compatibility/2006">
          <mc:Choice Requires="x14">
            <control shapeId="7252" r:id="rId86" name="Check Box 84">
              <controlPr defaultSize="0" autoFill="0" autoLine="0" autoPict="0">
                <anchor moveWithCells="1">
                  <from>
                    <xdr:col>4</xdr:col>
                    <xdr:colOff>180975</xdr:colOff>
                    <xdr:row>48</xdr:row>
                    <xdr:rowOff>47625</xdr:rowOff>
                  </from>
                  <to>
                    <xdr:col>6</xdr:col>
                    <xdr:colOff>28575</xdr:colOff>
                    <xdr:row>50</xdr:row>
                    <xdr:rowOff>28575</xdr:rowOff>
                  </to>
                </anchor>
              </controlPr>
            </control>
          </mc:Choice>
        </mc:AlternateContent>
        <mc:AlternateContent xmlns:mc="http://schemas.openxmlformats.org/markup-compatibility/2006">
          <mc:Choice Requires="x14">
            <control shapeId="7253" r:id="rId87" name="Check Box 85">
              <controlPr defaultSize="0" autoFill="0" autoLine="0" autoPict="0">
                <anchor moveWithCells="1">
                  <from>
                    <xdr:col>6</xdr:col>
                    <xdr:colOff>180975</xdr:colOff>
                    <xdr:row>48</xdr:row>
                    <xdr:rowOff>47625</xdr:rowOff>
                  </from>
                  <to>
                    <xdr:col>8</xdr:col>
                    <xdr:colOff>28575</xdr:colOff>
                    <xdr:row>50</xdr:row>
                    <xdr:rowOff>28575</xdr:rowOff>
                  </to>
                </anchor>
              </controlPr>
            </control>
          </mc:Choice>
        </mc:AlternateContent>
        <mc:AlternateContent xmlns:mc="http://schemas.openxmlformats.org/markup-compatibility/2006">
          <mc:Choice Requires="x14">
            <control shapeId="7254" r:id="rId88" name="Check Box 86">
              <controlPr defaultSize="0" autoFill="0" autoLine="0" autoPict="0">
                <anchor moveWithCells="1">
                  <from>
                    <xdr:col>8</xdr:col>
                    <xdr:colOff>180975</xdr:colOff>
                    <xdr:row>48</xdr:row>
                    <xdr:rowOff>47625</xdr:rowOff>
                  </from>
                  <to>
                    <xdr:col>10</xdr:col>
                    <xdr:colOff>28575</xdr:colOff>
                    <xdr:row>50</xdr:row>
                    <xdr:rowOff>28575</xdr:rowOff>
                  </to>
                </anchor>
              </controlPr>
            </control>
          </mc:Choice>
        </mc:AlternateContent>
        <mc:AlternateContent xmlns:mc="http://schemas.openxmlformats.org/markup-compatibility/2006">
          <mc:Choice Requires="x14">
            <control shapeId="7255" r:id="rId89" name="Check Box 87">
              <controlPr defaultSize="0" autoFill="0" autoLine="0" autoPict="0">
                <anchor moveWithCells="1">
                  <from>
                    <xdr:col>10</xdr:col>
                    <xdr:colOff>180975</xdr:colOff>
                    <xdr:row>48</xdr:row>
                    <xdr:rowOff>47625</xdr:rowOff>
                  </from>
                  <to>
                    <xdr:col>12</xdr:col>
                    <xdr:colOff>28575</xdr:colOff>
                    <xdr:row>50</xdr:row>
                    <xdr:rowOff>28575</xdr:rowOff>
                  </to>
                </anchor>
              </controlPr>
            </control>
          </mc:Choice>
        </mc:AlternateContent>
        <mc:AlternateContent xmlns:mc="http://schemas.openxmlformats.org/markup-compatibility/2006">
          <mc:Choice Requires="x14">
            <control shapeId="7256" r:id="rId90" name="Check Box 88">
              <controlPr defaultSize="0" autoFill="0" autoLine="0" autoPict="0">
                <anchor moveWithCells="1">
                  <from>
                    <xdr:col>16</xdr:col>
                    <xdr:colOff>180975</xdr:colOff>
                    <xdr:row>44</xdr:row>
                    <xdr:rowOff>47625</xdr:rowOff>
                  </from>
                  <to>
                    <xdr:col>18</xdr:col>
                    <xdr:colOff>28575</xdr:colOff>
                    <xdr:row>46</xdr:row>
                    <xdr:rowOff>28575</xdr:rowOff>
                  </to>
                </anchor>
              </controlPr>
            </control>
          </mc:Choice>
        </mc:AlternateContent>
        <mc:AlternateContent xmlns:mc="http://schemas.openxmlformats.org/markup-compatibility/2006">
          <mc:Choice Requires="x14">
            <control shapeId="7257" r:id="rId91" name="Check Box 89">
              <controlPr defaultSize="0" autoFill="0" autoLine="0" autoPict="0">
                <anchor moveWithCells="1">
                  <from>
                    <xdr:col>18</xdr:col>
                    <xdr:colOff>180975</xdr:colOff>
                    <xdr:row>44</xdr:row>
                    <xdr:rowOff>47625</xdr:rowOff>
                  </from>
                  <to>
                    <xdr:col>20</xdr:col>
                    <xdr:colOff>28575</xdr:colOff>
                    <xdr:row>46</xdr:row>
                    <xdr:rowOff>28575</xdr:rowOff>
                  </to>
                </anchor>
              </controlPr>
            </control>
          </mc:Choice>
        </mc:AlternateContent>
        <mc:AlternateContent xmlns:mc="http://schemas.openxmlformats.org/markup-compatibility/2006">
          <mc:Choice Requires="x14">
            <control shapeId="7258" r:id="rId92" name="Check Box 90">
              <controlPr defaultSize="0" autoFill="0" autoLine="0" autoPict="0">
                <anchor moveWithCells="1">
                  <from>
                    <xdr:col>4</xdr:col>
                    <xdr:colOff>180975</xdr:colOff>
                    <xdr:row>44</xdr:row>
                    <xdr:rowOff>47625</xdr:rowOff>
                  </from>
                  <to>
                    <xdr:col>6</xdr:col>
                    <xdr:colOff>28575</xdr:colOff>
                    <xdr:row>46</xdr:row>
                    <xdr:rowOff>28575</xdr:rowOff>
                  </to>
                </anchor>
              </controlPr>
            </control>
          </mc:Choice>
        </mc:AlternateContent>
        <mc:AlternateContent xmlns:mc="http://schemas.openxmlformats.org/markup-compatibility/2006">
          <mc:Choice Requires="x14">
            <control shapeId="7259" r:id="rId93" name="Check Box 91">
              <controlPr defaultSize="0" autoFill="0" autoLine="0" autoPict="0">
                <anchor moveWithCells="1">
                  <from>
                    <xdr:col>6</xdr:col>
                    <xdr:colOff>180975</xdr:colOff>
                    <xdr:row>44</xdr:row>
                    <xdr:rowOff>47625</xdr:rowOff>
                  </from>
                  <to>
                    <xdr:col>8</xdr:col>
                    <xdr:colOff>28575</xdr:colOff>
                    <xdr:row>46</xdr:row>
                    <xdr:rowOff>28575</xdr:rowOff>
                  </to>
                </anchor>
              </controlPr>
            </control>
          </mc:Choice>
        </mc:AlternateContent>
        <mc:AlternateContent xmlns:mc="http://schemas.openxmlformats.org/markup-compatibility/2006">
          <mc:Choice Requires="x14">
            <control shapeId="7260" r:id="rId94" name="Check Box 92">
              <controlPr defaultSize="0" autoFill="0" autoLine="0" autoPict="0">
                <anchor moveWithCells="1">
                  <from>
                    <xdr:col>8</xdr:col>
                    <xdr:colOff>180975</xdr:colOff>
                    <xdr:row>44</xdr:row>
                    <xdr:rowOff>47625</xdr:rowOff>
                  </from>
                  <to>
                    <xdr:col>10</xdr:col>
                    <xdr:colOff>28575</xdr:colOff>
                    <xdr:row>46</xdr:row>
                    <xdr:rowOff>28575</xdr:rowOff>
                  </to>
                </anchor>
              </controlPr>
            </control>
          </mc:Choice>
        </mc:AlternateContent>
        <mc:AlternateContent xmlns:mc="http://schemas.openxmlformats.org/markup-compatibility/2006">
          <mc:Choice Requires="x14">
            <control shapeId="7261" r:id="rId95" name="Check Box 93">
              <controlPr defaultSize="0" autoFill="0" autoLine="0" autoPict="0">
                <anchor moveWithCells="1">
                  <from>
                    <xdr:col>10</xdr:col>
                    <xdr:colOff>180975</xdr:colOff>
                    <xdr:row>44</xdr:row>
                    <xdr:rowOff>47625</xdr:rowOff>
                  </from>
                  <to>
                    <xdr:col>12</xdr:col>
                    <xdr:colOff>28575</xdr:colOff>
                    <xdr:row>46</xdr:row>
                    <xdr:rowOff>28575</xdr:rowOff>
                  </to>
                </anchor>
              </controlPr>
            </control>
          </mc:Choice>
        </mc:AlternateContent>
        <mc:AlternateContent xmlns:mc="http://schemas.openxmlformats.org/markup-compatibility/2006">
          <mc:Choice Requires="x14">
            <control shapeId="7262" r:id="rId96" name="Check Box 94">
              <controlPr defaultSize="0" autoFill="0" autoLine="0" autoPict="0">
                <anchor moveWithCells="1">
                  <from>
                    <xdr:col>12</xdr:col>
                    <xdr:colOff>180975</xdr:colOff>
                    <xdr:row>44</xdr:row>
                    <xdr:rowOff>47625</xdr:rowOff>
                  </from>
                  <to>
                    <xdr:col>14</xdr:col>
                    <xdr:colOff>28575</xdr:colOff>
                    <xdr:row>46</xdr:row>
                    <xdr:rowOff>28575</xdr:rowOff>
                  </to>
                </anchor>
              </controlPr>
            </control>
          </mc:Choice>
        </mc:AlternateContent>
        <mc:AlternateContent xmlns:mc="http://schemas.openxmlformats.org/markup-compatibility/2006">
          <mc:Choice Requires="x14">
            <control shapeId="7263" r:id="rId97" name="Check Box 95">
              <controlPr defaultSize="0" autoFill="0" autoLine="0" autoPict="0">
                <anchor moveWithCells="1">
                  <from>
                    <xdr:col>14</xdr:col>
                    <xdr:colOff>180975</xdr:colOff>
                    <xdr:row>44</xdr:row>
                    <xdr:rowOff>47625</xdr:rowOff>
                  </from>
                  <to>
                    <xdr:col>16</xdr:col>
                    <xdr:colOff>28575</xdr:colOff>
                    <xdr:row>46</xdr:row>
                    <xdr:rowOff>28575</xdr:rowOff>
                  </to>
                </anchor>
              </controlPr>
            </control>
          </mc:Choice>
        </mc:AlternateContent>
        <mc:AlternateContent xmlns:mc="http://schemas.openxmlformats.org/markup-compatibility/2006">
          <mc:Choice Requires="x14">
            <control shapeId="7264" r:id="rId98" name="Check Box 96">
              <controlPr defaultSize="0" autoFill="0" autoLine="0" autoPict="0">
                <anchor moveWithCells="1">
                  <from>
                    <xdr:col>16</xdr:col>
                    <xdr:colOff>180975</xdr:colOff>
                    <xdr:row>42</xdr:row>
                    <xdr:rowOff>47625</xdr:rowOff>
                  </from>
                  <to>
                    <xdr:col>18</xdr:col>
                    <xdr:colOff>28575</xdr:colOff>
                    <xdr:row>44</xdr:row>
                    <xdr:rowOff>28575</xdr:rowOff>
                  </to>
                </anchor>
              </controlPr>
            </control>
          </mc:Choice>
        </mc:AlternateContent>
        <mc:AlternateContent xmlns:mc="http://schemas.openxmlformats.org/markup-compatibility/2006">
          <mc:Choice Requires="x14">
            <control shapeId="7265" r:id="rId99" name="Check Box 97">
              <controlPr defaultSize="0" autoFill="0" autoLine="0" autoPict="0">
                <anchor moveWithCells="1">
                  <from>
                    <xdr:col>4</xdr:col>
                    <xdr:colOff>180975</xdr:colOff>
                    <xdr:row>42</xdr:row>
                    <xdr:rowOff>47625</xdr:rowOff>
                  </from>
                  <to>
                    <xdr:col>6</xdr:col>
                    <xdr:colOff>28575</xdr:colOff>
                    <xdr:row>44</xdr:row>
                    <xdr:rowOff>28575</xdr:rowOff>
                  </to>
                </anchor>
              </controlPr>
            </control>
          </mc:Choice>
        </mc:AlternateContent>
        <mc:AlternateContent xmlns:mc="http://schemas.openxmlformats.org/markup-compatibility/2006">
          <mc:Choice Requires="x14">
            <control shapeId="7266" r:id="rId100" name="Check Box 98">
              <controlPr defaultSize="0" autoFill="0" autoLine="0" autoPict="0">
                <anchor moveWithCells="1">
                  <from>
                    <xdr:col>6</xdr:col>
                    <xdr:colOff>180975</xdr:colOff>
                    <xdr:row>42</xdr:row>
                    <xdr:rowOff>47625</xdr:rowOff>
                  </from>
                  <to>
                    <xdr:col>8</xdr:col>
                    <xdr:colOff>28575</xdr:colOff>
                    <xdr:row>44</xdr:row>
                    <xdr:rowOff>28575</xdr:rowOff>
                  </to>
                </anchor>
              </controlPr>
            </control>
          </mc:Choice>
        </mc:AlternateContent>
        <mc:AlternateContent xmlns:mc="http://schemas.openxmlformats.org/markup-compatibility/2006">
          <mc:Choice Requires="x14">
            <control shapeId="7267" r:id="rId101" name="Check Box 99">
              <controlPr defaultSize="0" autoFill="0" autoLine="0" autoPict="0">
                <anchor moveWithCells="1">
                  <from>
                    <xdr:col>8</xdr:col>
                    <xdr:colOff>180975</xdr:colOff>
                    <xdr:row>42</xdr:row>
                    <xdr:rowOff>47625</xdr:rowOff>
                  </from>
                  <to>
                    <xdr:col>10</xdr:col>
                    <xdr:colOff>28575</xdr:colOff>
                    <xdr:row>44</xdr:row>
                    <xdr:rowOff>28575</xdr:rowOff>
                  </to>
                </anchor>
              </controlPr>
            </control>
          </mc:Choice>
        </mc:AlternateContent>
        <mc:AlternateContent xmlns:mc="http://schemas.openxmlformats.org/markup-compatibility/2006">
          <mc:Choice Requires="x14">
            <control shapeId="7268" r:id="rId102" name="Check Box 100">
              <controlPr defaultSize="0" autoFill="0" autoLine="0" autoPict="0">
                <anchor moveWithCells="1">
                  <from>
                    <xdr:col>10</xdr:col>
                    <xdr:colOff>180975</xdr:colOff>
                    <xdr:row>42</xdr:row>
                    <xdr:rowOff>47625</xdr:rowOff>
                  </from>
                  <to>
                    <xdr:col>12</xdr:col>
                    <xdr:colOff>28575</xdr:colOff>
                    <xdr:row>44</xdr:row>
                    <xdr:rowOff>28575</xdr:rowOff>
                  </to>
                </anchor>
              </controlPr>
            </control>
          </mc:Choice>
        </mc:AlternateContent>
        <mc:AlternateContent xmlns:mc="http://schemas.openxmlformats.org/markup-compatibility/2006">
          <mc:Choice Requires="x14">
            <control shapeId="7269" r:id="rId103" name="Check Box 101">
              <controlPr defaultSize="0" autoFill="0" autoLine="0" autoPict="0">
                <anchor moveWithCells="1">
                  <from>
                    <xdr:col>12</xdr:col>
                    <xdr:colOff>180975</xdr:colOff>
                    <xdr:row>42</xdr:row>
                    <xdr:rowOff>47625</xdr:rowOff>
                  </from>
                  <to>
                    <xdr:col>14</xdr:col>
                    <xdr:colOff>28575</xdr:colOff>
                    <xdr:row>44</xdr:row>
                    <xdr:rowOff>28575</xdr:rowOff>
                  </to>
                </anchor>
              </controlPr>
            </control>
          </mc:Choice>
        </mc:AlternateContent>
        <mc:AlternateContent xmlns:mc="http://schemas.openxmlformats.org/markup-compatibility/2006">
          <mc:Choice Requires="x14">
            <control shapeId="7270" r:id="rId104" name="Check Box 102">
              <controlPr defaultSize="0" autoFill="0" autoLine="0" autoPict="0">
                <anchor moveWithCells="1">
                  <from>
                    <xdr:col>14</xdr:col>
                    <xdr:colOff>180975</xdr:colOff>
                    <xdr:row>42</xdr:row>
                    <xdr:rowOff>47625</xdr:rowOff>
                  </from>
                  <to>
                    <xdr:col>16</xdr:col>
                    <xdr:colOff>28575</xdr:colOff>
                    <xdr:row>44</xdr:row>
                    <xdr:rowOff>28575</xdr:rowOff>
                  </to>
                </anchor>
              </controlPr>
            </control>
          </mc:Choice>
        </mc:AlternateContent>
        <mc:AlternateContent xmlns:mc="http://schemas.openxmlformats.org/markup-compatibility/2006">
          <mc:Choice Requires="x14">
            <control shapeId="7271" r:id="rId105" name="Check Box 103">
              <controlPr defaultSize="0" autoFill="0" autoLine="0" autoPict="0">
                <anchor moveWithCells="1">
                  <from>
                    <xdr:col>6</xdr:col>
                    <xdr:colOff>180975</xdr:colOff>
                    <xdr:row>4</xdr:row>
                    <xdr:rowOff>47625</xdr:rowOff>
                  </from>
                  <to>
                    <xdr:col>8</xdr:col>
                    <xdr:colOff>28575</xdr:colOff>
                    <xdr:row>6</xdr:row>
                    <xdr:rowOff>28575</xdr:rowOff>
                  </to>
                </anchor>
              </controlPr>
            </control>
          </mc:Choice>
        </mc:AlternateContent>
        <mc:AlternateContent xmlns:mc="http://schemas.openxmlformats.org/markup-compatibility/2006">
          <mc:Choice Requires="x14">
            <control shapeId="7272" r:id="rId106" name="Check Box 104">
              <controlPr defaultSize="0" autoFill="0" autoLine="0" autoPict="0">
                <anchor moveWithCells="1">
                  <from>
                    <xdr:col>8</xdr:col>
                    <xdr:colOff>180975</xdr:colOff>
                    <xdr:row>4</xdr:row>
                    <xdr:rowOff>47625</xdr:rowOff>
                  </from>
                  <to>
                    <xdr:col>10</xdr:col>
                    <xdr:colOff>28575</xdr:colOff>
                    <xdr:row>6</xdr:row>
                    <xdr:rowOff>28575</xdr:rowOff>
                  </to>
                </anchor>
              </controlPr>
            </control>
          </mc:Choice>
        </mc:AlternateContent>
        <mc:AlternateContent xmlns:mc="http://schemas.openxmlformats.org/markup-compatibility/2006">
          <mc:Choice Requires="x14">
            <control shapeId="7273" r:id="rId107" name="Check Box 105">
              <controlPr defaultSize="0" autoFill="0" autoLine="0" autoPict="0">
                <anchor moveWithCells="1">
                  <from>
                    <xdr:col>10</xdr:col>
                    <xdr:colOff>180975</xdr:colOff>
                    <xdr:row>4</xdr:row>
                    <xdr:rowOff>47625</xdr:rowOff>
                  </from>
                  <to>
                    <xdr:col>12</xdr:col>
                    <xdr:colOff>28575</xdr:colOff>
                    <xdr:row>6</xdr:row>
                    <xdr:rowOff>28575</xdr:rowOff>
                  </to>
                </anchor>
              </controlPr>
            </control>
          </mc:Choice>
        </mc:AlternateContent>
        <mc:AlternateContent xmlns:mc="http://schemas.openxmlformats.org/markup-compatibility/2006">
          <mc:Choice Requires="x14">
            <control shapeId="7274" r:id="rId108" name="Check Box 106">
              <controlPr defaultSize="0" autoFill="0" autoLine="0" autoPict="0">
                <anchor moveWithCells="1">
                  <from>
                    <xdr:col>12</xdr:col>
                    <xdr:colOff>180975</xdr:colOff>
                    <xdr:row>4</xdr:row>
                    <xdr:rowOff>47625</xdr:rowOff>
                  </from>
                  <to>
                    <xdr:col>14</xdr:col>
                    <xdr:colOff>28575</xdr:colOff>
                    <xdr:row>6</xdr:row>
                    <xdr:rowOff>28575</xdr:rowOff>
                  </to>
                </anchor>
              </controlPr>
            </control>
          </mc:Choice>
        </mc:AlternateContent>
        <mc:AlternateContent xmlns:mc="http://schemas.openxmlformats.org/markup-compatibility/2006">
          <mc:Choice Requires="x14">
            <control shapeId="7275" r:id="rId109" name="Check Box 107">
              <controlPr defaultSize="0" autoFill="0" autoLine="0" autoPict="0">
                <anchor moveWithCells="1">
                  <from>
                    <xdr:col>14</xdr:col>
                    <xdr:colOff>180975</xdr:colOff>
                    <xdr:row>4</xdr:row>
                    <xdr:rowOff>47625</xdr:rowOff>
                  </from>
                  <to>
                    <xdr:col>16</xdr:col>
                    <xdr:colOff>28575</xdr:colOff>
                    <xdr:row>6</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499984740745262"/>
  </sheetPr>
  <dimension ref="A1:U72"/>
  <sheetViews>
    <sheetView topLeftCell="C1" zoomScaleNormal="100" workbookViewId="0"/>
  </sheetViews>
  <sheetFormatPr defaultRowHeight="13.5"/>
  <cols>
    <col min="1" max="2" width="0" style="125" hidden="1" customWidth="1"/>
    <col min="3" max="3" width="4.75" style="126" customWidth="1"/>
    <col min="4" max="4" width="9" style="127"/>
    <col min="5" max="5" width="4.75" style="126" customWidth="1"/>
    <col min="6" max="6" width="14.125" style="126" customWidth="1"/>
    <col min="7" max="7" width="4.75" style="126" customWidth="1"/>
    <col min="8" max="8" width="14.125" style="126" customWidth="1"/>
    <col min="9" max="9" width="4.75" style="126" customWidth="1"/>
    <col min="10" max="10" width="14.125" style="126" customWidth="1"/>
    <col min="11" max="11" width="4.75" style="126" customWidth="1"/>
    <col min="12" max="12" width="14.125" style="126" customWidth="1"/>
    <col min="13" max="13" width="4.75" style="126" customWidth="1"/>
    <col min="14" max="14" width="14.125" style="126" customWidth="1"/>
    <col min="15" max="15" width="4.75" style="126" customWidth="1"/>
    <col min="16" max="16" width="14.125" style="126" customWidth="1"/>
    <col min="17" max="17" width="4.75" style="126" customWidth="1"/>
    <col min="18" max="18" width="14.125" style="126" customWidth="1"/>
    <col min="19" max="19" width="4.75" style="126" customWidth="1"/>
    <col min="20" max="20" width="14.125" style="125" customWidth="1"/>
    <col min="21" max="21" width="4.75" style="126" customWidth="1"/>
    <col min="22" max="16384" width="9" style="125"/>
  </cols>
  <sheetData>
    <row r="1" spans="1:21" ht="33" customHeight="1">
      <c r="C1" s="164"/>
      <c r="D1" s="165"/>
      <c r="E1" s="164"/>
      <c r="F1" s="164"/>
      <c r="G1" s="164"/>
      <c r="H1" s="164"/>
      <c r="I1" s="164"/>
      <c r="J1" s="164"/>
      <c r="K1" s="164"/>
      <c r="L1" s="164"/>
      <c r="M1" s="164"/>
      <c r="N1" s="164"/>
      <c r="O1" s="164"/>
      <c r="P1" s="164"/>
      <c r="Q1" s="164"/>
      <c r="R1" s="164"/>
      <c r="S1" s="164"/>
      <c r="T1" s="166"/>
      <c r="U1" s="164"/>
    </row>
    <row r="2" spans="1:21" ht="18" customHeight="1">
      <c r="C2" s="164"/>
      <c r="D2" s="165"/>
      <c r="E2" s="164"/>
      <c r="F2" s="164"/>
      <c r="G2" s="168"/>
      <c r="H2" s="169"/>
      <c r="I2" s="168"/>
      <c r="J2" s="169"/>
      <c r="K2" s="168"/>
      <c r="L2" s="169"/>
      <c r="M2" s="168"/>
      <c r="N2" s="169"/>
      <c r="O2" s="168"/>
      <c r="P2" s="169"/>
      <c r="Q2" s="168"/>
      <c r="R2" s="169"/>
      <c r="S2" s="168"/>
      <c r="T2" s="169"/>
      <c r="U2" s="170"/>
    </row>
    <row r="3" spans="1:21" ht="18" customHeight="1">
      <c r="C3" s="164"/>
      <c r="D3" s="165"/>
      <c r="E3" s="164"/>
      <c r="F3" s="164"/>
      <c r="G3" s="164"/>
      <c r="H3" s="164"/>
      <c r="I3" s="164"/>
      <c r="J3" s="164"/>
      <c r="K3" s="164"/>
      <c r="L3" s="164"/>
      <c r="M3" s="164"/>
      <c r="N3" s="164"/>
      <c r="O3" s="164"/>
      <c r="P3" s="164"/>
      <c r="Q3" s="164"/>
      <c r="R3" s="164"/>
      <c r="S3" s="164"/>
      <c r="T3" s="166"/>
      <c r="U3" s="164"/>
    </row>
    <row r="4" spans="1:21" ht="18.75" customHeight="1">
      <c r="A4" s="125" t="str">
        <f>IFERROR(LEFT(D4,FIND("地区",D4)-1),A3)</f>
        <v>関東</v>
      </c>
      <c r="B4" s="125" t="str">
        <f>IF(AND(C4="",D4&lt;&gt;""),A4&amp;"_"&amp;D4,"")</f>
        <v/>
      </c>
      <c r="C4" s="158" t="s">
        <v>247</v>
      </c>
      <c r="D4" s="160" t="s">
        <v>258</v>
      </c>
      <c r="E4" s="155"/>
      <c r="F4" s="156" t="str">
        <f>COUNTIF(E6:T10,TRUE)&amp;" / "&amp;(COUNTA(E6:T10)*0.5)&amp;" 局"</f>
        <v>0 / 15 局</v>
      </c>
      <c r="G4" s="155"/>
      <c r="H4" s="155"/>
      <c r="I4" s="155"/>
      <c r="J4" s="155"/>
      <c r="K4" s="155"/>
      <c r="L4" s="155"/>
      <c r="M4" s="155"/>
      <c r="N4" s="155"/>
      <c r="O4" s="155"/>
      <c r="P4" s="155"/>
      <c r="Q4" s="155"/>
      <c r="R4" s="155"/>
      <c r="S4" s="155"/>
      <c r="T4" s="155"/>
      <c r="U4" s="159"/>
    </row>
    <row r="5" spans="1:21" ht="6" customHeight="1">
      <c r="A5" s="125" t="str">
        <f t="shared" ref="A5:A64" si="0">IFERROR(LEFT(D5,FIND("地区",D5)-1),A4)</f>
        <v>関東</v>
      </c>
      <c r="B5" s="125" t="str">
        <f t="shared" ref="B5:B65" si="1">IF(AND(C5="",D5&lt;&gt;""),A5&amp;"_"&amp;D5,"")</f>
        <v/>
      </c>
      <c r="C5" s="153"/>
      <c r="D5" s="154"/>
      <c r="E5" s="150"/>
      <c r="F5" s="150"/>
      <c r="G5" s="150"/>
      <c r="H5" s="150"/>
      <c r="I5" s="150"/>
      <c r="J5" s="150"/>
      <c r="K5" s="150"/>
      <c r="L5" s="150"/>
      <c r="M5" s="150"/>
      <c r="N5" s="150"/>
      <c r="O5" s="150"/>
      <c r="P5" s="150"/>
      <c r="Q5" s="150"/>
      <c r="R5" s="150"/>
      <c r="S5" s="150"/>
      <c r="T5" s="150"/>
      <c r="U5" s="149"/>
    </row>
    <row r="6" spans="1:21">
      <c r="A6" s="125" t="str">
        <f t="shared" si="0"/>
        <v>関東</v>
      </c>
      <c r="B6" s="125" t="str">
        <f t="shared" si="1"/>
        <v>関東_AM</v>
      </c>
      <c r="C6" s="153" t="s">
        <v>244</v>
      </c>
      <c r="D6" s="152" t="s">
        <v>237</v>
      </c>
      <c r="E6" s="151" t="b">
        <v>0</v>
      </c>
      <c r="F6" s="135" t="str">
        <f>IFERROR(VLOOKUP($B6&amp;"_"&amp;RIGHT("0"&amp;(COLUMN()-4)/2,2),テーブル1[[表示順]:[局名]],2,FALSE),"")</f>
        <v>TBSラジオ</v>
      </c>
      <c r="G6" s="151" t="b">
        <v>0</v>
      </c>
      <c r="H6" s="135" t="str">
        <f>IFERROR(VLOOKUP($B6&amp;"_"&amp;RIGHT("0"&amp;(COLUMN()-4)/2,2),テーブル1[[表示順]:[局名]],2,FALSE),"")</f>
        <v>文化放送</v>
      </c>
      <c r="I6" s="151" t="b">
        <v>0</v>
      </c>
      <c r="J6" s="135" t="str">
        <f>IFERROR(VLOOKUP($B6&amp;"_"&amp;RIGHT("0"&amp;(COLUMN()-4)/2,2),テーブル1[[表示順]:[局名]],2,FALSE),"")</f>
        <v>ニッポン放送</v>
      </c>
      <c r="K6" s="151" t="b">
        <v>0</v>
      </c>
      <c r="L6" s="135" t="str">
        <f>IFERROR(VLOOKUP($B6&amp;"_"&amp;RIGHT("0"&amp;(COLUMN()-4)/2,2),テーブル1[[表示順]:[局名]],2,FALSE),"")</f>
        <v>RFラジオ日本</v>
      </c>
      <c r="M6" s="151" t="b">
        <v>0</v>
      </c>
      <c r="N6" s="135" t="str">
        <f>IFERROR(VLOOKUP($B6&amp;"_"&amp;RIGHT("0"&amp;(COLUMN()-4)/2,2),テーブル1[[表示順]:[局名]],2,FALSE),"")</f>
        <v>茨城放送</v>
      </c>
      <c r="O6" s="151" t="b">
        <v>0</v>
      </c>
      <c r="P6" s="135" t="str">
        <f>IFERROR(VLOOKUP($B6&amp;"_"&amp;RIGHT("0"&amp;(COLUMN()-4)/2,2),テーブル1[[表示順]:[局名]],2,FALSE),"")</f>
        <v>栃木放送</v>
      </c>
      <c r="Q6" s="151"/>
      <c r="R6" s="150"/>
      <c r="S6" s="151"/>
      <c r="T6" s="150"/>
      <c r="U6" s="149"/>
    </row>
    <row r="7" spans="1:21" ht="6" customHeight="1">
      <c r="A7" s="125" t="str">
        <f t="shared" si="0"/>
        <v>関東</v>
      </c>
      <c r="B7" s="125" t="str">
        <f t="shared" si="1"/>
        <v/>
      </c>
      <c r="C7" s="153"/>
      <c r="D7" s="154"/>
      <c r="E7" s="150"/>
      <c r="F7" s="150"/>
      <c r="G7" s="150"/>
      <c r="H7" s="150"/>
      <c r="I7" s="150"/>
      <c r="J7" s="150"/>
      <c r="K7" s="150"/>
      <c r="L7" s="150"/>
      <c r="M7" s="150"/>
      <c r="N7" s="150"/>
      <c r="O7" s="150"/>
      <c r="P7" s="150"/>
      <c r="Q7" s="150"/>
      <c r="R7" s="150"/>
      <c r="S7" s="150"/>
      <c r="T7" s="150"/>
      <c r="U7" s="149"/>
    </row>
    <row r="8" spans="1:21">
      <c r="A8" s="125" t="str">
        <f t="shared" si="0"/>
        <v>関東</v>
      </c>
      <c r="B8" s="125" t="str">
        <f t="shared" si="1"/>
        <v>関東_FM</v>
      </c>
      <c r="C8" s="153" t="s">
        <v>244</v>
      </c>
      <c r="D8" s="152" t="s">
        <v>238</v>
      </c>
      <c r="E8" s="151" t="b">
        <v>0</v>
      </c>
      <c r="F8" s="135" t="str">
        <f>IFERROR(VLOOKUP($B8&amp;"_"&amp;RIGHT("0"&amp;(COLUMN()-4)/2,2),テーブル1[[表示順]:[局名]],2,FALSE),"")</f>
        <v>エフエム東京</v>
      </c>
      <c r="G8" s="151" t="b">
        <v>0</v>
      </c>
      <c r="H8" s="135" t="str">
        <f>IFERROR(VLOOKUP($B8&amp;"_"&amp;RIGHT("0"&amp;(COLUMN()-4)/2,2),テーブル1[[表示順]:[局名]],2,FALSE),"")</f>
        <v>J－WAVE</v>
      </c>
      <c r="I8" s="151" t="b">
        <v>0</v>
      </c>
      <c r="J8" s="135" t="str">
        <f>IFERROR(VLOOKUP($B8&amp;"_"&amp;RIGHT("0"&amp;(COLUMN()-4)/2,2),テーブル1[[表示順]:[局名]],2,FALSE),"")</f>
        <v>InterFM</v>
      </c>
      <c r="K8" s="151" t="b">
        <v>0</v>
      </c>
      <c r="L8" s="135" t="str">
        <f>IFERROR(VLOOKUP($B8&amp;"_"&amp;RIGHT("0"&amp;(COLUMN()-4)/2,2),テーブル1[[表示順]:[局名]],2,FALSE),"")</f>
        <v>横浜エフエム放送</v>
      </c>
      <c r="M8" s="151" t="b">
        <v>0</v>
      </c>
      <c r="N8" s="135" t="str">
        <f>IFERROR(VLOOKUP($B8&amp;"_"&amp;RIGHT("0"&amp;(COLUMN()-4)/2,2),テーブル1[[表示順]:[局名]],2,FALSE),"")</f>
        <v>ベイエフエム</v>
      </c>
      <c r="O8" s="151" t="b">
        <v>0</v>
      </c>
      <c r="P8" s="135" t="str">
        <f>IFERROR(VLOOKUP($B8&amp;"_"&amp;RIGHT("0"&amp;(COLUMN()-4)/2,2),テーブル1[[表示順]:[局名]],2,FALSE),"")</f>
        <v>FM NACK５</v>
      </c>
      <c r="Q8" s="151" t="b">
        <v>0</v>
      </c>
      <c r="R8" s="135" t="str">
        <f>IFERROR(VLOOKUP($B8&amp;"_"&amp;RIGHT("0"&amp;(COLUMN()-4)/2,2),テーブル1[[表示順]:[局名]],2,FALSE),"")</f>
        <v>エフエム群馬</v>
      </c>
      <c r="S8" s="151" t="b">
        <v>0</v>
      </c>
      <c r="T8" s="135" t="str">
        <f>IFERROR(VLOOKUP($B8&amp;"_"&amp;RIGHT("0"&amp;(COLUMN()-4)/2,2),テーブル1[[表示順]:[局名]],2,FALSE),"")</f>
        <v>エフエム栃木</v>
      </c>
      <c r="U8" s="149"/>
    </row>
    <row r="9" spans="1:21" ht="6" customHeight="1">
      <c r="A9" s="125" t="str">
        <f t="shared" si="0"/>
        <v>関東</v>
      </c>
      <c r="B9" s="125" t="str">
        <f t="shared" si="1"/>
        <v/>
      </c>
      <c r="C9" s="153"/>
      <c r="D9" s="154"/>
      <c r="E9" s="150"/>
      <c r="F9" s="150"/>
      <c r="G9" s="150"/>
      <c r="H9" s="150"/>
      <c r="I9" s="150"/>
      <c r="J9" s="150"/>
      <c r="K9" s="150"/>
      <c r="L9" s="150"/>
      <c r="M9" s="150"/>
      <c r="N9" s="150"/>
      <c r="O9" s="150"/>
      <c r="P9" s="150"/>
      <c r="Q9" s="150"/>
      <c r="R9" s="150"/>
      <c r="S9" s="150"/>
      <c r="T9" s="150"/>
      <c r="U9" s="149"/>
    </row>
    <row r="10" spans="1:21">
      <c r="A10" s="125" t="str">
        <f t="shared" si="0"/>
        <v>関東</v>
      </c>
      <c r="B10" s="125" t="str">
        <f t="shared" si="1"/>
        <v>関東_短波</v>
      </c>
      <c r="C10" s="153" t="s">
        <v>244</v>
      </c>
      <c r="D10" s="152" t="s">
        <v>257</v>
      </c>
      <c r="E10" s="151" t="b">
        <v>0</v>
      </c>
      <c r="F10" s="135" t="str">
        <f>IFERROR(VLOOKUP($B10&amp;"_"&amp;RIGHT("0"&amp;(COLUMN()-4)/2,2),テーブル1[[表示順]:[局名]],2,FALSE),"")</f>
        <v>日経ラジオ社</v>
      </c>
      <c r="G10" s="151"/>
      <c r="H10" s="150"/>
      <c r="I10" s="151"/>
      <c r="J10" s="150"/>
      <c r="K10" s="151"/>
      <c r="L10" s="150"/>
      <c r="M10" s="151"/>
      <c r="N10" s="150"/>
      <c r="O10" s="151"/>
      <c r="P10" s="150"/>
      <c r="Q10" s="151"/>
      <c r="R10" s="150"/>
      <c r="S10" s="151"/>
      <c r="T10" s="150"/>
      <c r="U10" s="149"/>
    </row>
    <row r="11" spans="1:21" ht="9" customHeight="1">
      <c r="A11" s="125" t="str">
        <f t="shared" si="0"/>
        <v>関東</v>
      </c>
      <c r="B11" s="125" t="str">
        <f t="shared" si="1"/>
        <v/>
      </c>
      <c r="C11" s="148"/>
      <c r="D11" s="147"/>
      <c r="E11" s="146"/>
      <c r="F11" s="146"/>
      <c r="G11" s="146"/>
      <c r="H11" s="146"/>
      <c r="I11" s="146"/>
      <c r="J11" s="146"/>
      <c r="K11" s="146"/>
      <c r="L11" s="146"/>
      <c r="M11" s="146"/>
      <c r="N11" s="146"/>
      <c r="O11" s="146"/>
      <c r="P11" s="146"/>
      <c r="Q11" s="146"/>
      <c r="R11" s="146"/>
      <c r="S11" s="146"/>
      <c r="T11" s="146"/>
      <c r="U11" s="145"/>
    </row>
    <row r="12" spans="1:21" ht="18.75" customHeight="1">
      <c r="A12" s="125" t="str">
        <f t="shared" si="0"/>
        <v>関西</v>
      </c>
      <c r="B12" s="125" t="str">
        <f t="shared" si="1"/>
        <v/>
      </c>
      <c r="C12" s="144" t="s">
        <v>247</v>
      </c>
      <c r="D12" s="143" t="s">
        <v>256</v>
      </c>
      <c r="E12" s="141"/>
      <c r="F12" s="142" t="str">
        <f>COUNTIF(E14:T16,TRUE)&amp;" / "&amp;(COUNTA(E14:T16)*0.5)&amp;" 局"</f>
        <v>0 / 12 局</v>
      </c>
      <c r="G12" s="141"/>
      <c r="H12" s="141"/>
      <c r="I12" s="141"/>
      <c r="J12" s="141"/>
      <c r="K12" s="141"/>
      <c r="L12" s="141"/>
      <c r="M12" s="141"/>
      <c r="N12" s="141"/>
      <c r="O12" s="141"/>
      <c r="P12" s="141"/>
      <c r="Q12" s="141"/>
      <c r="R12" s="141"/>
      <c r="S12" s="141"/>
      <c r="T12" s="141"/>
      <c r="U12" s="162"/>
    </row>
    <row r="13" spans="1:21" ht="6" customHeight="1">
      <c r="A13" s="125" t="str">
        <f t="shared" si="0"/>
        <v>関西</v>
      </c>
      <c r="B13" s="125" t="str">
        <f t="shared" si="1"/>
        <v/>
      </c>
      <c r="C13" s="137"/>
      <c r="D13" s="138"/>
      <c r="E13" s="133"/>
      <c r="F13" s="133"/>
      <c r="G13" s="133"/>
      <c r="H13" s="133"/>
      <c r="I13" s="133"/>
      <c r="J13" s="133"/>
      <c r="K13" s="133"/>
      <c r="L13" s="133"/>
      <c r="M13" s="133"/>
      <c r="N13" s="133"/>
      <c r="O13" s="133"/>
      <c r="P13" s="133"/>
      <c r="Q13" s="133"/>
      <c r="R13" s="133"/>
      <c r="S13" s="133"/>
      <c r="T13" s="133"/>
      <c r="U13" s="132"/>
    </row>
    <row r="14" spans="1:21">
      <c r="A14" s="125" t="str">
        <f t="shared" si="0"/>
        <v>関西</v>
      </c>
      <c r="B14" s="125" t="str">
        <f t="shared" si="1"/>
        <v>関西_AM</v>
      </c>
      <c r="C14" s="137" t="s">
        <v>244</v>
      </c>
      <c r="D14" s="136" t="s">
        <v>237</v>
      </c>
      <c r="E14" s="134" t="b">
        <v>0</v>
      </c>
      <c r="F14" s="135" t="str">
        <f>IFERROR(VLOOKUP($B14&amp;"_"&amp;RIGHT("0"&amp;(COLUMN()-4)/2,2),テーブル1[[表示順]:[局名]],2,FALSE),"")</f>
        <v>毎日放送</v>
      </c>
      <c r="G14" s="134" t="b">
        <v>0</v>
      </c>
      <c r="H14" s="135" t="str">
        <f>IFERROR(VLOOKUP($B14&amp;"_"&amp;RIGHT("0"&amp;(COLUMN()-4)/2,2),テーブル1[[表示順]:[局名]],2,FALSE),"")</f>
        <v>朝日放送</v>
      </c>
      <c r="I14" s="134" t="b">
        <v>0</v>
      </c>
      <c r="J14" s="135" t="str">
        <f>IFERROR(VLOOKUP($B14&amp;"_"&amp;RIGHT("0"&amp;(COLUMN()-4)/2,2),テーブル1[[表示順]:[局名]],2,FALSE),"")</f>
        <v>大阪放送</v>
      </c>
      <c r="K14" s="134" t="b">
        <v>0</v>
      </c>
      <c r="L14" s="135" t="str">
        <f>IFERROR(VLOOKUP($B14&amp;"_"&amp;RIGHT("0"&amp;(COLUMN()-4)/2,2),テーブル1[[表示順]:[局名]],2,FALSE),"")</f>
        <v>ラジオ関西</v>
      </c>
      <c r="M14" s="134" t="b">
        <v>0</v>
      </c>
      <c r="N14" s="135" t="str">
        <f>IFERROR(VLOOKUP($B14&amp;"_"&amp;RIGHT("0"&amp;(COLUMN()-4)/2,2),テーブル1[[表示順]:[局名]],2,FALSE),"")</f>
        <v>京都放送</v>
      </c>
      <c r="O14" s="134" t="b">
        <v>0</v>
      </c>
      <c r="P14" s="135" t="str">
        <f>IFERROR(VLOOKUP($B14&amp;"_"&amp;RIGHT("0"&amp;(COLUMN()-4)/2,2),テーブル1[[表示順]:[局名]],2,FALSE),"")</f>
        <v>和歌山放送</v>
      </c>
      <c r="Q14" s="134"/>
      <c r="R14" s="133"/>
      <c r="S14" s="134"/>
      <c r="T14" s="133"/>
      <c r="U14" s="132"/>
    </row>
    <row r="15" spans="1:21" ht="6" customHeight="1">
      <c r="A15" s="125" t="str">
        <f t="shared" si="0"/>
        <v>関西</v>
      </c>
      <c r="B15" s="125" t="str">
        <f t="shared" si="1"/>
        <v/>
      </c>
      <c r="C15" s="137"/>
      <c r="D15" s="138"/>
      <c r="E15" s="133"/>
      <c r="F15" s="133"/>
      <c r="G15" s="133"/>
      <c r="H15" s="133"/>
      <c r="I15" s="133"/>
      <c r="J15" s="133"/>
      <c r="K15" s="133"/>
      <c r="L15" s="133"/>
      <c r="M15" s="133"/>
      <c r="N15" s="133"/>
      <c r="O15" s="133"/>
      <c r="P15" s="133"/>
      <c r="Q15" s="133"/>
      <c r="R15" s="133"/>
      <c r="S15" s="133"/>
      <c r="T15" s="133"/>
      <c r="U15" s="132"/>
    </row>
    <row r="16" spans="1:21">
      <c r="A16" s="125" t="str">
        <f t="shared" si="0"/>
        <v>関西</v>
      </c>
      <c r="B16" s="125" t="str">
        <f t="shared" si="1"/>
        <v>関西_FM</v>
      </c>
      <c r="C16" s="137" t="s">
        <v>244</v>
      </c>
      <c r="D16" s="136" t="s">
        <v>238</v>
      </c>
      <c r="E16" s="134" t="b">
        <v>0</v>
      </c>
      <c r="F16" s="135" t="str">
        <f>IFERROR(VLOOKUP($B16&amp;"_"&amp;RIGHT("0"&amp;(COLUMN()-4)/2,2),テーブル1[[表示順]:[局名]],2,FALSE),"")</f>
        <v>エフエム大阪</v>
      </c>
      <c r="G16" s="134" t="b">
        <v>0</v>
      </c>
      <c r="H16" s="135" t="str">
        <f>IFERROR(VLOOKUP($B16&amp;"_"&amp;RIGHT("0"&amp;(COLUMN()-4)/2,2),テーブル1[[表示順]:[局名]],2,FALSE),"")</f>
        <v>FM802</v>
      </c>
      <c r="I16" s="134" t="b">
        <v>0</v>
      </c>
      <c r="J16" s="135" t="str">
        <f>IFERROR(VLOOKUP($B16&amp;"_"&amp;RIGHT("0"&amp;(COLUMN()-4)/2,2),テーブル1[[表示順]:[局名]],2,FALSE),"")</f>
        <v>FM COCOLO</v>
      </c>
      <c r="K16" s="134" t="b">
        <v>0</v>
      </c>
      <c r="L16" s="135" t="str">
        <f>IFERROR(VLOOKUP($B16&amp;"_"&amp;RIGHT("0"&amp;(COLUMN()-4)/2,2),テーブル1[[表示順]:[局名]],2,FALSE),"")</f>
        <v>兵庫エフエム放送</v>
      </c>
      <c r="M16" s="134" t="b">
        <v>0</v>
      </c>
      <c r="N16" s="135" t="str">
        <f>IFERROR(VLOOKUP($B16&amp;"_"&amp;RIGHT("0"&amp;(COLUMN()-4)/2,2),テーブル1[[表示順]:[局名]],2,FALSE),"")</f>
        <v>エフエム京都</v>
      </c>
      <c r="O16" s="134" t="b">
        <v>0</v>
      </c>
      <c r="P16" s="135" t="str">
        <f>IFERROR(VLOOKUP($B16&amp;"_"&amp;RIGHT("0"&amp;(COLUMN()-4)/2,2),テーブル1[[表示順]:[局名]],2,FALSE),"")</f>
        <v>エフエム滋賀</v>
      </c>
      <c r="Q16" s="134"/>
      <c r="R16" s="133"/>
      <c r="S16" s="134"/>
      <c r="T16" s="133"/>
      <c r="U16" s="132"/>
    </row>
    <row r="17" spans="1:21" ht="9" customHeight="1">
      <c r="A17" s="125" t="str">
        <f t="shared" si="0"/>
        <v>関西</v>
      </c>
      <c r="B17" s="125" t="str">
        <f t="shared" si="1"/>
        <v/>
      </c>
      <c r="C17" s="131"/>
      <c r="D17" s="130"/>
      <c r="E17" s="129"/>
      <c r="F17" s="129"/>
      <c r="G17" s="129"/>
      <c r="H17" s="129"/>
      <c r="I17" s="129"/>
      <c r="J17" s="129"/>
      <c r="K17" s="129"/>
      <c r="L17" s="129"/>
      <c r="M17" s="129"/>
      <c r="N17" s="129"/>
      <c r="O17" s="129"/>
      <c r="P17" s="129"/>
      <c r="Q17" s="129"/>
      <c r="R17" s="129"/>
      <c r="S17" s="129"/>
      <c r="T17" s="129"/>
      <c r="U17" s="128"/>
    </row>
    <row r="18" spans="1:21" ht="18.75" customHeight="1">
      <c r="A18" s="125" t="str">
        <f t="shared" si="0"/>
        <v>名古屋</v>
      </c>
      <c r="B18" s="125" t="str">
        <f t="shared" si="1"/>
        <v/>
      </c>
      <c r="C18" s="158" t="s">
        <v>247</v>
      </c>
      <c r="D18" s="160" t="s">
        <v>255</v>
      </c>
      <c r="E18" s="155"/>
      <c r="F18" s="156" t="str">
        <f>COUNTIF(E20:T22,TRUE)&amp;" / "&amp;(COUNTA(E20:T22)*0.5)&amp;" 局"</f>
        <v>0 / 8 局</v>
      </c>
      <c r="G18" s="155"/>
      <c r="H18" s="155"/>
      <c r="I18" s="155"/>
      <c r="J18" s="155"/>
      <c r="K18" s="155"/>
      <c r="L18" s="155"/>
      <c r="M18" s="155"/>
      <c r="N18" s="155"/>
      <c r="O18" s="155"/>
      <c r="P18" s="155"/>
      <c r="Q18" s="155"/>
      <c r="R18" s="155"/>
      <c r="S18" s="155"/>
      <c r="T18" s="155"/>
      <c r="U18" s="159"/>
    </row>
    <row r="19" spans="1:21" ht="6" customHeight="1">
      <c r="A19" s="125" t="str">
        <f t="shared" si="0"/>
        <v>名古屋</v>
      </c>
      <c r="B19" s="125" t="str">
        <f t="shared" si="1"/>
        <v/>
      </c>
      <c r="C19" s="153"/>
      <c r="D19" s="154"/>
      <c r="E19" s="150"/>
      <c r="F19" s="150"/>
      <c r="G19" s="150"/>
      <c r="H19" s="150"/>
      <c r="I19" s="150"/>
      <c r="J19" s="150"/>
      <c r="K19" s="150"/>
      <c r="L19" s="150"/>
      <c r="M19" s="150"/>
      <c r="N19" s="150"/>
      <c r="O19" s="150"/>
      <c r="P19" s="150"/>
      <c r="Q19" s="150"/>
      <c r="R19" s="150"/>
      <c r="S19" s="150"/>
      <c r="T19" s="150"/>
      <c r="U19" s="149"/>
    </row>
    <row r="20" spans="1:21">
      <c r="A20" s="125" t="str">
        <f t="shared" si="0"/>
        <v>名古屋</v>
      </c>
      <c r="B20" s="125" t="str">
        <f t="shared" si="1"/>
        <v>名古屋_AM</v>
      </c>
      <c r="C20" s="153" t="s">
        <v>244</v>
      </c>
      <c r="D20" s="152" t="s">
        <v>237</v>
      </c>
      <c r="E20" s="151" t="b">
        <v>0</v>
      </c>
      <c r="F20" s="135" t="str">
        <f>IFERROR(VLOOKUP($B20&amp;"_"&amp;RIGHT("0"&amp;(COLUMN()-4)/2,2),テーブル1[[表示順]:[局名]],2,FALSE),"")</f>
        <v>CBCラジオ</v>
      </c>
      <c r="G20" s="151" t="b">
        <v>0</v>
      </c>
      <c r="H20" s="135" t="str">
        <f>IFERROR(VLOOKUP($B20&amp;"_"&amp;RIGHT("0"&amp;(COLUMN()-4)/2,2),テーブル1[[表示順]:[局名]],2,FALSE),"")</f>
        <v>東海ラジオ放送</v>
      </c>
      <c r="I20" s="151" t="b">
        <v>0</v>
      </c>
      <c r="J20" s="135" t="str">
        <f>IFERROR(VLOOKUP($B20&amp;"_"&amp;RIGHT("0"&amp;(COLUMN()-4)/2,2),テーブル1[[表示順]:[局名]],2,FALSE),"")</f>
        <v>岐阜放送</v>
      </c>
      <c r="K20" s="151"/>
      <c r="L20" s="150"/>
      <c r="M20" s="151"/>
      <c r="N20" s="150"/>
      <c r="O20" s="151"/>
      <c r="P20" s="150"/>
      <c r="Q20" s="161"/>
      <c r="R20" s="150"/>
      <c r="S20" s="161"/>
      <c r="T20" s="150"/>
      <c r="U20" s="149"/>
    </row>
    <row r="21" spans="1:21" ht="6" customHeight="1">
      <c r="A21" s="125" t="str">
        <f t="shared" si="0"/>
        <v>名古屋</v>
      </c>
      <c r="B21" s="125" t="str">
        <f t="shared" si="1"/>
        <v/>
      </c>
      <c r="C21" s="153"/>
      <c r="D21" s="154"/>
      <c r="E21" s="150"/>
      <c r="F21" s="150"/>
      <c r="G21" s="150"/>
      <c r="H21" s="150"/>
      <c r="I21" s="150"/>
      <c r="J21" s="150"/>
      <c r="K21" s="150"/>
      <c r="L21" s="150"/>
      <c r="M21" s="150"/>
      <c r="N21" s="150"/>
      <c r="O21" s="150"/>
      <c r="P21" s="150"/>
      <c r="Q21" s="150"/>
      <c r="R21" s="150"/>
      <c r="S21" s="150"/>
      <c r="T21" s="150"/>
      <c r="U21" s="149"/>
    </row>
    <row r="22" spans="1:21">
      <c r="A22" s="125" t="str">
        <f t="shared" si="0"/>
        <v>名古屋</v>
      </c>
      <c r="B22" s="125" t="str">
        <f t="shared" si="1"/>
        <v>名古屋_FM</v>
      </c>
      <c r="C22" s="153" t="s">
        <v>244</v>
      </c>
      <c r="D22" s="152" t="s">
        <v>238</v>
      </c>
      <c r="E22" s="151" t="b">
        <v>0</v>
      </c>
      <c r="F22" s="135" t="str">
        <f>IFERROR(VLOOKUP($B22&amp;"_"&amp;RIGHT("0"&amp;(COLUMN()-4)/2,2),テーブル1[[表示順]:[局名]],2,FALSE),"")</f>
        <v>エフエム愛知</v>
      </c>
      <c r="G22" s="151" t="b">
        <v>0</v>
      </c>
      <c r="H22" s="135" t="str">
        <f>IFERROR(VLOOKUP($B22&amp;"_"&amp;RIGHT("0"&amp;(COLUMN()-4)/2,2),テーブル1[[表示順]:[局名]],2,FALSE),"")</f>
        <v>ZIP－FM</v>
      </c>
      <c r="I22" s="151" t="b">
        <v>0</v>
      </c>
      <c r="J22" s="135" t="str">
        <f>IFERROR(VLOOKUP($B22&amp;"_"&amp;RIGHT("0"&amp;(COLUMN()-4)/2,2),テーブル1[[表示順]:[局名]],2,FALSE),"")</f>
        <v>Radio Neo</v>
      </c>
      <c r="K22" s="151" t="b">
        <v>0</v>
      </c>
      <c r="L22" s="135" t="str">
        <f>IFERROR(VLOOKUP($B22&amp;"_"&amp;RIGHT("0"&amp;(COLUMN()-4)/2,2),テーブル1[[表示順]:[局名]],2,FALSE),"")</f>
        <v>エフエム岐阜</v>
      </c>
      <c r="M22" s="151" t="b">
        <v>0</v>
      </c>
      <c r="N22" s="135" t="str">
        <f>IFERROR(VLOOKUP($B22&amp;"_"&amp;RIGHT("0"&amp;(COLUMN()-4)/2,2),テーブル1[[表示順]:[局名]],2,FALSE),"")</f>
        <v>三重エフエム放送</v>
      </c>
      <c r="O22" s="161"/>
      <c r="P22" s="150"/>
      <c r="Q22" s="161"/>
      <c r="R22" s="150"/>
      <c r="S22" s="161"/>
      <c r="T22" s="150"/>
      <c r="U22" s="149"/>
    </row>
    <row r="23" spans="1:21" ht="9" customHeight="1">
      <c r="A23" s="125" t="str">
        <f t="shared" si="0"/>
        <v>名古屋</v>
      </c>
      <c r="B23" s="125" t="str">
        <f t="shared" si="1"/>
        <v/>
      </c>
      <c r="C23" s="148"/>
      <c r="D23" s="147"/>
      <c r="E23" s="146"/>
      <c r="F23" s="146"/>
      <c r="G23" s="146"/>
      <c r="H23" s="146"/>
      <c r="I23" s="146"/>
      <c r="J23" s="146"/>
      <c r="K23" s="146"/>
      <c r="L23" s="146"/>
      <c r="M23" s="146"/>
      <c r="N23" s="146"/>
      <c r="O23" s="146"/>
      <c r="P23" s="146"/>
      <c r="Q23" s="146"/>
      <c r="R23" s="146"/>
      <c r="S23" s="146"/>
      <c r="T23" s="146"/>
      <c r="U23" s="145"/>
    </row>
    <row r="24" spans="1:21" ht="18.75" customHeight="1">
      <c r="A24" s="125" t="str">
        <f t="shared" si="0"/>
        <v>福岡</v>
      </c>
      <c r="B24" s="125" t="str">
        <f t="shared" si="1"/>
        <v/>
      </c>
      <c r="C24" s="144" t="s">
        <v>247</v>
      </c>
      <c r="D24" s="143" t="s">
        <v>254</v>
      </c>
      <c r="E24" s="141"/>
      <c r="F24" s="142" t="str">
        <f>COUNTIF(E26:T28,TRUE)&amp;" / "&amp;(COUNTA(E26:T28)*0.5)&amp;" 局"</f>
        <v>0 / 5 局</v>
      </c>
      <c r="G24" s="141"/>
      <c r="H24" s="141"/>
      <c r="I24" s="141"/>
      <c r="J24" s="141"/>
      <c r="K24" s="141"/>
      <c r="L24" s="141"/>
      <c r="M24" s="141"/>
      <c r="N24" s="141"/>
      <c r="O24" s="141"/>
      <c r="P24" s="141"/>
      <c r="Q24" s="141"/>
      <c r="R24" s="141"/>
      <c r="S24" s="141"/>
      <c r="T24" s="141"/>
      <c r="U24" s="140"/>
    </row>
    <row r="25" spans="1:21" ht="6" customHeight="1">
      <c r="A25" s="125" t="str">
        <f t="shared" si="0"/>
        <v>福岡</v>
      </c>
      <c r="B25" s="125" t="str">
        <f t="shared" si="1"/>
        <v/>
      </c>
      <c r="C25" s="137"/>
      <c r="D25" s="138"/>
      <c r="E25" s="133"/>
      <c r="F25" s="133"/>
      <c r="G25" s="133"/>
      <c r="H25" s="133"/>
      <c r="I25" s="133"/>
      <c r="J25" s="133"/>
      <c r="K25" s="133"/>
      <c r="L25" s="133"/>
      <c r="M25" s="133"/>
      <c r="N25" s="133"/>
      <c r="O25" s="133"/>
      <c r="P25" s="133"/>
      <c r="Q25" s="133"/>
      <c r="R25" s="133"/>
      <c r="S25" s="133"/>
      <c r="T25" s="133"/>
      <c r="U25" s="139"/>
    </row>
    <row r="26" spans="1:21">
      <c r="A26" s="125" t="str">
        <f t="shared" si="0"/>
        <v>福岡</v>
      </c>
      <c r="B26" s="125" t="str">
        <f t="shared" si="1"/>
        <v>福岡_AM</v>
      </c>
      <c r="C26" s="137" t="s">
        <v>244</v>
      </c>
      <c r="D26" s="136" t="s">
        <v>237</v>
      </c>
      <c r="E26" s="134" t="b">
        <v>0</v>
      </c>
      <c r="F26" s="135" t="str">
        <f>IFERROR(VLOOKUP($B26&amp;"_"&amp;RIGHT("0"&amp;(COLUMN()-4)/2,2),テーブル1[[表示順]:[局名]],2,FALSE),"")</f>
        <v>RKB毎日放送</v>
      </c>
      <c r="G26" s="134" t="b">
        <v>0</v>
      </c>
      <c r="H26" s="135" t="str">
        <f>IFERROR(VLOOKUP($B26&amp;"_"&amp;RIGHT("0"&amp;(COLUMN()-4)/2,2),テーブル1[[表示順]:[局名]],2,FALSE),"")</f>
        <v>九州朝日放送</v>
      </c>
      <c r="I26" s="134"/>
      <c r="J26" s="133"/>
      <c r="K26" s="134"/>
      <c r="L26" s="133"/>
      <c r="M26" s="134"/>
      <c r="N26" s="133"/>
      <c r="O26" s="134"/>
      <c r="P26" s="133"/>
      <c r="Q26" s="134"/>
      <c r="R26" s="133"/>
      <c r="S26" s="134"/>
      <c r="T26" s="133"/>
      <c r="U26" s="132"/>
    </row>
    <row r="27" spans="1:21" ht="6" customHeight="1">
      <c r="A27" s="125" t="str">
        <f t="shared" si="0"/>
        <v>福岡</v>
      </c>
      <c r="B27" s="125" t="str">
        <f t="shared" si="1"/>
        <v/>
      </c>
      <c r="C27" s="137"/>
      <c r="D27" s="138"/>
      <c r="E27" s="133"/>
      <c r="F27" s="133"/>
      <c r="G27" s="133"/>
      <c r="H27" s="133"/>
      <c r="I27" s="133"/>
      <c r="J27" s="133"/>
      <c r="K27" s="133"/>
      <c r="L27" s="133"/>
      <c r="M27" s="133"/>
      <c r="N27" s="133"/>
      <c r="O27" s="133"/>
      <c r="P27" s="133"/>
      <c r="Q27" s="133"/>
      <c r="R27" s="133"/>
      <c r="S27" s="133"/>
      <c r="T27" s="133"/>
      <c r="U27" s="132"/>
    </row>
    <row r="28" spans="1:21">
      <c r="A28" s="125" t="str">
        <f t="shared" si="0"/>
        <v>福岡</v>
      </c>
      <c r="B28" s="125" t="str">
        <f t="shared" si="1"/>
        <v>福岡_FM</v>
      </c>
      <c r="C28" s="137" t="s">
        <v>244</v>
      </c>
      <c r="D28" s="136" t="s">
        <v>238</v>
      </c>
      <c r="E28" s="134" t="b">
        <v>0</v>
      </c>
      <c r="F28" s="135" t="str">
        <f>IFERROR(VLOOKUP($B28&amp;"_"&amp;RIGHT("0"&amp;(COLUMN()-4)/2,2),テーブル1[[表示順]:[局名]],2,FALSE),"")</f>
        <v>エフエム福岡</v>
      </c>
      <c r="G28" s="134" t="b">
        <v>0</v>
      </c>
      <c r="H28" s="135" t="str">
        <f>IFERROR(VLOOKUP($B28&amp;"_"&amp;RIGHT("0"&amp;(COLUMN()-4)/2,2),テーブル1[[表示順]:[局名]],2,FALSE),"")</f>
        <v>CROSS FM</v>
      </c>
      <c r="I28" s="134" t="b">
        <v>0</v>
      </c>
      <c r="J28" s="135" t="str">
        <f>IFERROR(VLOOKUP($B28&amp;"_"&amp;RIGHT("0"&amp;(COLUMN()-4)/2,2),テーブル1[[表示順]:[局名]],2,FALSE),"")</f>
        <v>ラブエフエム国際放送</v>
      </c>
      <c r="K28" s="134"/>
      <c r="L28" s="133"/>
      <c r="M28" s="134"/>
      <c r="N28" s="133"/>
      <c r="O28" s="134"/>
      <c r="P28" s="133"/>
      <c r="Q28" s="134"/>
      <c r="R28" s="133"/>
      <c r="S28" s="134"/>
      <c r="T28" s="133"/>
      <c r="U28" s="132"/>
    </row>
    <row r="29" spans="1:21" ht="9" customHeight="1">
      <c r="A29" s="125" t="str">
        <f t="shared" si="0"/>
        <v>福岡</v>
      </c>
      <c r="B29" s="125" t="str">
        <f t="shared" si="1"/>
        <v/>
      </c>
      <c r="C29" s="131"/>
      <c r="D29" s="130"/>
      <c r="E29" s="129"/>
      <c r="F29" s="129"/>
      <c r="G29" s="129"/>
      <c r="H29" s="129"/>
      <c r="I29" s="129"/>
      <c r="J29" s="129"/>
      <c r="K29" s="129"/>
      <c r="L29" s="129"/>
      <c r="M29" s="129"/>
      <c r="N29" s="129"/>
      <c r="O29" s="129"/>
      <c r="P29" s="129"/>
      <c r="Q29" s="129"/>
      <c r="R29" s="129"/>
      <c r="S29" s="129"/>
      <c r="T29" s="129"/>
      <c r="U29" s="128"/>
    </row>
    <row r="30" spans="1:21" ht="18.75" customHeight="1">
      <c r="A30" s="125" t="str">
        <f t="shared" si="0"/>
        <v>北海道</v>
      </c>
      <c r="B30" s="125" t="str">
        <f t="shared" si="1"/>
        <v/>
      </c>
      <c r="C30" s="158" t="s">
        <v>247</v>
      </c>
      <c r="D30" s="160" t="s">
        <v>253</v>
      </c>
      <c r="E30" s="155"/>
      <c r="F30" s="156" t="str">
        <f>COUNTIF(E32:T34,TRUE)&amp;" / "&amp;(COUNTA(E32:T34)*0.5)&amp;" 局"</f>
        <v>0 / 4 局</v>
      </c>
      <c r="G30" s="155"/>
      <c r="H30" s="155"/>
      <c r="I30" s="155"/>
      <c r="J30" s="155"/>
      <c r="K30" s="155"/>
      <c r="L30" s="155"/>
      <c r="M30" s="155"/>
      <c r="N30" s="155"/>
      <c r="O30" s="155"/>
      <c r="P30" s="155"/>
      <c r="Q30" s="155"/>
      <c r="R30" s="155"/>
      <c r="S30" s="155"/>
      <c r="T30" s="155"/>
      <c r="U30" s="159"/>
    </row>
    <row r="31" spans="1:21" ht="6" customHeight="1">
      <c r="A31" s="125" t="str">
        <f t="shared" si="0"/>
        <v>北海道</v>
      </c>
      <c r="B31" s="125" t="str">
        <f t="shared" si="1"/>
        <v/>
      </c>
      <c r="C31" s="153"/>
      <c r="D31" s="154"/>
      <c r="E31" s="150"/>
      <c r="F31" s="150"/>
      <c r="G31" s="150"/>
      <c r="H31" s="150"/>
      <c r="I31" s="150"/>
      <c r="J31" s="150"/>
      <c r="K31" s="150"/>
      <c r="L31" s="150"/>
      <c r="M31" s="150"/>
      <c r="N31" s="150"/>
      <c r="O31" s="150"/>
      <c r="P31" s="150"/>
      <c r="Q31" s="150"/>
      <c r="R31" s="150"/>
      <c r="S31" s="150"/>
      <c r="T31" s="150"/>
      <c r="U31" s="149"/>
    </row>
    <row r="32" spans="1:21">
      <c r="A32" s="125" t="str">
        <f t="shared" si="0"/>
        <v>北海道</v>
      </c>
      <c r="B32" s="125" t="str">
        <f t="shared" si="1"/>
        <v>北海道_AM</v>
      </c>
      <c r="C32" s="153" t="s">
        <v>244</v>
      </c>
      <c r="D32" s="152" t="s">
        <v>237</v>
      </c>
      <c r="E32" s="151" t="b">
        <v>0</v>
      </c>
      <c r="F32" s="135" t="str">
        <f>IFERROR(VLOOKUP($B32&amp;"_"&amp;RIGHT("0"&amp;(COLUMN()-4)/2,2),テーブル1[[表示順]:[局名]],2,FALSE),"")</f>
        <v>ＳＴＶラジオ</v>
      </c>
      <c r="G32" s="151" t="b">
        <v>0</v>
      </c>
      <c r="H32" s="135" t="str">
        <f>IFERROR(VLOOKUP($B32&amp;"_"&amp;RIGHT("0"&amp;(COLUMN()-4)/2,2),テーブル1[[表示順]:[局名]],2,FALSE),"")</f>
        <v>北海道放送</v>
      </c>
      <c r="I32" s="151"/>
      <c r="J32" s="150"/>
      <c r="K32" s="151"/>
      <c r="L32" s="150"/>
      <c r="M32" s="151"/>
      <c r="N32" s="150"/>
      <c r="O32" s="151"/>
      <c r="P32" s="150"/>
      <c r="Q32" s="151"/>
      <c r="R32" s="150"/>
      <c r="S32" s="151"/>
      <c r="T32" s="150"/>
      <c r="U32" s="149"/>
    </row>
    <row r="33" spans="1:21" ht="6" customHeight="1">
      <c r="A33" s="125" t="str">
        <f t="shared" si="0"/>
        <v>北海道</v>
      </c>
      <c r="B33" s="125" t="str">
        <f t="shared" si="1"/>
        <v/>
      </c>
      <c r="C33" s="153"/>
      <c r="D33" s="154"/>
      <c r="E33" s="150"/>
      <c r="F33" s="150"/>
      <c r="G33" s="150"/>
      <c r="H33" s="150"/>
      <c r="I33" s="150"/>
      <c r="J33" s="150"/>
      <c r="K33" s="150"/>
      <c r="L33" s="150"/>
      <c r="M33" s="150"/>
      <c r="N33" s="150"/>
      <c r="O33" s="150"/>
      <c r="P33" s="150"/>
      <c r="Q33" s="150"/>
      <c r="R33" s="150"/>
      <c r="S33" s="150"/>
      <c r="T33" s="150"/>
      <c r="U33" s="149"/>
    </row>
    <row r="34" spans="1:21">
      <c r="A34" s="125" t="str">
        <f t="shared" si="0"/>
        <v>北海道</v>
      </c>
      <c r="B34" s="125" t="str">
        <f t="shared" si="1"/>
        <v>北海道_FM</v>
      </c>
      <c r="C34" s="153" t="s">
        <v>244</v>
      </c>
      <c r="D34" s="152" t="s">
        <v>238</v>
      </c>
      <c r="E34" s="151" t="b">
        <v>0</v>
      </c>
      <c r="F34" s="135" t="str">
        <f>IFERROR(VLOOKUP($B34&amp;"_"&amp;RIGHT("0"&amp;(COLUMN()-4)/2,2),テーブル1[[表示順]:[局名]],2,FALSE),"")</f>
        <v>エフエム北海道</v>
      </c>
      <c r="G34" s="151" t="b">
        <v>0</v>
      </c>
      <c r="H34" s="135" t="str">
        <f>IFERROR(VLOOKUP($B34&amp;"_"&amp;RIGHT("0"&amp;(COLUMN()-4)/2,2),テーブル1[[表示順]:[局名]],2,FALSE),"")</f>
        <v>FMノースウエーブ</v>
      </c>
      <c r="I34" s="151"/>
      <c r="J34" s="150"/>
      <c r="K34" s="151"/>
      <c r="L34" s="150"/>
      <c r="M34" s="151"/>
      <c r="N34" s="150"/>
      <c r="O34" s="151"/>
      <c r="P34" s="150"/>
      <c r="Q34" s="151"/>
      <c r="R34" s="150"/>
      <c r="S34" s="151"/>
      <c r="T34" s="150"/>
      <c r="U34" s="149"/>
    </row>
    <row r="35" spans="1:21" ht="9" customHeight="1">
      <c r="A35" s="125" t="str">
        <f t="shared" si="0"/>
        <v>北海道</v>
      </c>
      <c r="B35" s="125" t="str">
        <f t="shared" si="1"/>
        <v/>
      </c>
      <c r="C35" s="148"/>
      <c r="D35" s="147"/>
      <c r="E35" s="146"/>
      <c r="F35" s="146"/>
      <c r="G35" s="146"/>
      <c r="H35" s="146"/>
      <c r="I35" s="146"/>
      <c r="J35" s="146"/>
      <c r="K35" s="146"/>
      <c r="L35" s="146"/>
      <c r="M35" s="146"/>
      <c r="N35" s="146"/>
      <c r="O35" s="146"/>
      <c r="P35" s="146"/>
      <c r="Q35" s="146"/>
      <c r="R35" s="146"/>
      <c r="S35" s="146"/>
      <c r="T35" s="146"/>
      <c r="U35" s="145"/>
    </row>
    <row r="36" spans="1:21" ht="18.75" customHeight="1">
      <c r="A36" s="125" t="str">
        <f t="shared" si="0"/>
        <v>東北</v>
      </c>
      <c r="B36" s="125" t="str">
        <f t="shared" si="1"/>
        <v/>
      </c>
      <c r="C36" s="144" t="s">
        <v>247</v>
      </c>
      <c r="D36" s="143" t="s">
        <v>252</v>
      </c>
      <c r="E36" s="141"/>
      <c r="F36" s="142" t="str">
        <f>COUNTIF(E38:T40,TRUE)&amp;" / "&amp;(COUNTA(E38:T40)*0.5)&amp;" 局"</f>
        <v>0 / 12 局</v>
      </c>
      <c r="G36" s="141"/>
      <c r="H36" s="141"/>
      <c r="I36" s="141"/>
      <c r="J36" s="141"/>
      <c r="K36" s="141"/>
      <c r="L36" s="141"/>
      <c r="M36" s="141"/>
      <c r="N36" s="141"/>
      <c r="O36" s="141"/>
      <c r="P36" s="141"/>
      <c r="Q36" s="141"/>
      <c r="R36" s="141"/>
      <c r="S36" s="141"/>
      <c r="T36" s="141"/>
      <c r="U36" s="140"/>
    </row>
    <row r="37" spans="1:21" ht="6" customHeight="1">
      <c r="A37" s="125" t="str">
        <f t="shared" si="0"/>
        <v>東北</v>
      </c>
      <c r="B37" s="125" t="str">
        <f t="shared" si="1"/>
        <v/>
      </c>
      <c r="C37" s="137"/>
      <c r="D37" s="138"/>
      <c r="E37" s="133"/>
      <c r="F37" s="133"/>
      <c r="G37" s="133"/>
      <c r="H37" s="133"/>
      <c r="I37" s="133"/>
      <c r="J37" s="133"/>
      <c r="K37" s="133"/>
      <c r="L37" s="133"/>
      <c r="M37" s="133"/>
      <c r="N37" s="133"/>
      <c r="O37" s="133"/>
      <c r="P37" s="133"/>
      <c r="Q37" s="133"/>
      <c r="R37" s="133"/>
      <c r="S37" s="133"/>
      <c r="T37" s="133"/>
      <c r="U37" s="139"/>
    </row>
    <row r="38" spans="1:21">
      <c r="A38" s="125" t="str">
        <f t="shared" si="0"/>
        <v>東北</v>
      </c>
      <c r="B38" s="125" t="str">
        <f t="shared" si="1"/>
        <v>東北_AM</v>
      </c>
      <c r="C38" s="137" t="s">
        <v>244</v>
      </c>
      <c r="D38" s="136" t="s">
        <v>237</v>
      </c>
      <c r="E38" s="134" t="b">
        <v>0</v>
      </c>
      <c r="F38" s="135" t="str">
        <f>IFERROR(VLOOKUP($B38&amp;"_"&amp;RIGHT("0"&amp;(COLUMN()-4)/2,2),テーブル1[[表示順]:[局名]],2,FALSE),"")</f>
        <v>東北放送</v>
      </c>
      <c r="G38" s="134" t="b">
        <v>0</v>
      </c>
      <c r="H38" s="135" t="str">
        <f>IFERROR(VLOOKUP($B38&amp;"_"&amp;RIGHT("0"&amp;(COLUMN()-4)/2,2),テーブル1[[表示順]:[局名]],2,FALSE),"")</f>
        <v>青森放送</v>
      </c>
      <c r="I38" s="134" t="b">
        <v>0</v>
      </c>
      <c r="J38" s="135" t="str">
        <f>IFERROR(VLOOKUP($B38&amp;"_"&amp;RIGHT("0"&amp;(COLUMN()-4)/2,2),テーブル1[[表示順]:[局名]],2,FALSE),"")</f>
        <v>IBC岩手放送</v>
      </c>
      <c r="K38" s="134" t="b">
        <v>0</v>
      </c>
      <c r="L38" s="135" t="str">
        <f>IFERROR(VLOOKUP($B38&amp;"_"&amp;RIGHT("0"&amp;(COLUMN()-4)/2,2),テーブル1[[表示順]:[局名]],2,FALSE),"")</f>
        <v>秋田放送</v>
      </c>
      <c r="M38" s="134" t="b">
        <v>0</v>
      </c>
      <c r="N38" s="135" t="str">
        <f>IFERROR(VLOOKUP($B38&amp;"_"&amp;RIGHT("0"&amp;(COLUMN()-4)/2,2),テーブル1[[表示順]:[局名]],2,FALSE),"")</f>
        <v>山形放送</v>
      </c>
      <c r="O38" s="134" t="b">
        <v>0</v>
      </c>
      <c r="P38" s="135" t="str">
        <f>IFERROR(VLOOKUP($B38&amp;"_"&amp;RIGHT("0"&amp;(COLUMN()-4)/2,2),テーブル1[[表示順]:[局名]],2,FALSE),"")</f>
        <v>ラジオ福島</v>
      </c>
      <c r="Q38" s="134"/>
      <c r="R38" s="133"/>
      <c r="S38" s="134"/>
      <c r="T38" s="133"/>
      <c r="U38" s="132"/>
    </row>
    <row r="39" spans="1:21" ht="6" customHeight="1">
      <c r="A39" s="125" t="str">
        <f t="shared" si="0"/>
        <v>東北</v>
      </c>
      <c r="B39" s="125" t="str">
        <f t="shared" si="1"/>
        <v/>
      </c>
      <c r="C39" s="137"/>
      <c r="D39" s="138"/>
      <c r="E39" s="133"/>
      <c r="F39" s="133"/>
      <c r="G39" s="133"/>
      <c r="H39" s="133"/>
      <c r="I39" s="133"/>
      <c r="J39" s="133"/>
      <c r="K39" s="133"/>
      <c r="L39" s="133"/>
      <c r="M39" s="133"/>
      <c r="N39" s="133"/>
      <c r="O39" s="133"/>
      <c r="P39" s="133"/>
      <c r="Q39" s="133"/>
      <c r="R39" s="133"/>
      <c r="S39" s="133"/>
      <c r="T39" s="133"/>
      <c r="U39" s="132"/>
    </row>
    <row r="40" spans="1:21">
      <c r="A40" s="125" t="str">
        <f t="shared" si="0"/>
        <v>東北</v>
      </c>
      <c r="B40" s="125" t="str">
        <f t="shared" si="1"/>
        <v>東北_FM</v>
      </c>
      <c r="C40" s="137" t="s">
        <v>244</v>
      </c>
      <c r="D40" s="136" t="s">
        <v>238</v>
      </c>
      <c r="E40" s="134" t="b">
        <v>0</v>
      </c>
      <c r="F40" s="135" t="str">
        <f>IFERROR(VLOOKUP($B40&amp;"_"&amp;RIGHT("0"&amp;(COLUMN()-4)/2,2),テーブル1[[表示順]:[局名]],2,FALSE),"")</f>
        <v>エフエム仙台</v>
      </c>
      <c r="G40" s="134" t="b">
        <v>0</v>
      </c>
      <c r="H40" s="135" t="str">
        <f>IFERROR(VLOOKUP($B40&amp;"_"&amp;RIGHT("0"&amp;(COLUMN()-4)/2,2),テーブル1[[表示順]:[局名]],2,FALSE),"")</f>
        <v>エフエム青森</v>
      </c>
      <c r="I40" s="134" t="b">
        <v>0</v>
      </c>
      <c r="J40" s="135" t="str">
        <f>IFERROR(VLOOKUP($B40&amp;"_"&amp;RIGHT("0"&amp;(COLUMN()-4)/2,2),テーブル1[[表示順]:[局名]],2,FALSE),"")</f>
        <v>エフエム岩手</v>
      </c>
      <c r="K40" s="134" t="b">
        <v>0</v>
      </c>
      <c r="L40" s="135" t="str">
        <f>IFERROR(VLOOKUP($B40&amp;"_"&amp;RIGHT("0"&amp;(COLUMN()-4)/2,2),テーブル1[[表示順]:[局名]],2,FALSE),"")</f>
        <v>エフエム秋田</v>
      </c>
      <c r="M40" s="134" t="b">
        <v>0</v>
      </c>
      <c r="N40" s="135" t="str">
        <f>IFERROR(VLOOKUP($B40&amp;"_"&amp;RIGHT("0"&amp;(COLUMN()-4)/2,2),テーブル1[[表示順]:[局名]],2,FALSE),"")</f>
        <v>エフエム山形</v>
      </c>
      <c r="O40" s="134" t="b">
        <v>0</v>
      </c>
      <c r="P40" s="135" t="str">
        <f>IFERROR(VLOOKUP($B40&amp;"_"&amp;RIGHT("0"&amp;(COLUMN()-4)/2,2),テーブル1[[表示順]:[局名]],2,FALSE),"")</f>
        <v>エフエム福島</v>
      </c>
      <c r="Q40" s="134"/>
      <c r="R40" s="133"/>
      <c r="S40" s="134"/>
      <c r="T40" s="133"/>
      <c r="U40" s="132"/>
    </row>
    <row r="41" spans="1:21" ht="9" customHeight="1">
      <c r="A41" s="125" t="str">
        <f t="shared" si="0"/>
        <v>東北</v>
      </c>
      <c r="B41" s="125" t="str">
        <f t="shared" si="1"/>
        <v/>
      </c>
      <c r="C41" s="131"/>
      <c r="D41" s="130"/>
      <c r="E41" s="129"/>
      <c r="F41" s="129"/>
      <c r="G41" s="129"/>
      <c r="H41" s="129"/>
      <c r="I41" s="129"/>
      <c r="J41" s="129"/>
      <c r="K41" s="129"/>
      <c r="L41" s="129"/>
      <c r="M41" s="129"/>
      <c r="N41" s="129"/>
      <c r="O41" s="129"/>
      <c r="P41" s="129"/>
      <c r="Q41" s="129"/>
      <c r="R41" s="129"/>
      <c r="S41" s="129"/>
      <c r="T41" s="129"/>
      <c r="U41" s="128"/>
    </row>
    <row r="42" spans="1:21" ht="18.75" customHeight="1">
      <c r="A42" s="125" t="str">
        <f t="shared" si="0"/>
        <v>中部</v>
      </c>
      <c r="B42" s="125" t="str">
        <f t="shared" si="1"/>
        <v/>
      </c>
      <c r="C42" s="158" t="s">
        <v>247</v>
      </c>
      <c r="D42" s="160" t="s">
        <v>251</v>
      </c>
      <c r="E42" s="155"/>
      <c r="F42" s="156" t="str">
        <f>COUNTIF(E44:T46,TRUE)&amp;" / "&amp;(COUNTA(E44:T46)*0.5)&amp;" 局"</f>
        <v>0 / 15 局</v>
      </c>
      <c r="G42" s="155"/>
      <c r="H42" s="155"/>
      <c r="I42" s="155"/>
      <c r="J42" s="155"/>
      <c r="K42" s="155"/>
      <c r="L42" s="155"/>
      <c r="M42" s="155"/>
      <c r="N42" s="155"/>
      <c r="O42" s="155"/>
      <c r="P42" s="155"/>
      <c r="Q42" s="155"/>
      <c r="R42" s="155"/>
      <c r="S42" s="155"/>
      <c r="T42" s="155"/>
      <c r="U42" s="159"/>
    </row>
    <row r="43" spans="1:21" ht="6" customHeight="1">
      <c r="A43" s="125" t="str">
        <f t="shared" si="0"/>
        <v>中部</v>
      </c>
      <c r="B43" s="125" t="str">
        <f t="shared" si="1"/>
        <v/>
      </c>
      <c r="C43" s="153"/>
      <c r="D43" s="154"/>
      <c r="E43" s="150"/>
      <c r="F43" s="150"/>
      <c r="G43" s="150"/>
      <c r="H43" s="150"/>
      <c r="I43" s="150"/>
      <c r="J43" s="150"/>
      <c r="K43" s="150"/>
      <c r="L43" s="150"/>
      <c r="M43" s="150"/>
      <c r="N43" s="150"/>
      <c r="O43" s="150"/>
      <c r="P43" s="150"/>
      <c r="Q43" s="150"/>
      <c r="R43" s="150"/>
      <c r="S43" s="150"/>
      <c r="T43" s="150"/>
      <c r="U43" s="149"/>
    </row>
    <row r="44" spans="1:21">
      <c r="A44" s="125" t="str">
        <f t="shared" si="0"/>
        <v>中部</v>
      </c>
      <c r="B44" s="125" t="str">
        <f t="shared" si="1"/>
        <v>中部_AM</v>
      </c>
      <c r="C44" s="153" t="s">
        <v>244</v>
      </c>
      <c r="D44" s="152" t="s">
        <v>237</v>
      </c>
      <c r="E44" s="151" t="b">
        <v>0</v>
      </c>
      <c r="F44" s="135" t="str">
        <f>IFERROR(VLOOKUP($B44&amp;"_"&amp;RIGHT("0"&amp;(COLUMN()-4)/2,2),テーブル1[[表示順]:[局名]],2,FALSE),"")</f>
        <v>新潟放送</v>
      </c>
      <c r="G44" s="151" t="b">
        <v>0</v>
      </c>
      <c r="H44" s="135" t="str">
        <f>IFERROR(VLOOKUP($B44&amp;"_"&amp;RIGHT("0"&amp;(COLUMN()-4)/2,2),テーブル1[[表示順]:[局名]],2,FALSE),"")</f>
        <v>信越放送</v>
      </c>
      <c r="I44" s="151" t="b">
        <v>0</v>
      </c>
      <c r="J44" s="135" t="str">
        <f>IFERROR(VLOOKUP($B44&amp;"_"&amp;RIGHT("0"&amp;(COLUMN()-4)/2,2),テーブル1[[表示順]:[局名]],2,FALSE),"")</f>
        <v>山梨放送</v>
      </c>
      <c r="K44" s="151" t="b">
        <v>0</v>
      </c>
      <c r="L44" s="135" t="str">
        <f>IFERROR(VLOOKUP($B44&amp;"_"&amp;RIGHT("0"&amp;(COLUMN()-4)/2,2),テーブル1[[表示順]:[局名]],2,FALSE),"")</f>
        <v>静岡放送</v>
      </c>
      <c r="M44" s="151" t="b">
        <v>0</v>
      </c>
      <c r="N44" s="135" t="str">
        <f>IFERROR(VLOOKUP($B44&amp;"_"&amp;RIGHT("0"&amp;(COLUMN()-4)/2,2),テーブル1[[表示順]:[局名]],2,FALSE),"")</f>
        <v>北日本放送</v>
      </c>
      <c r="O44" s="151" t="b">
        <v>0</v>
      </c>
      <c r="P44" s="135" t="str">
        <f>IFERROR(VLOOKUP($B44&amp;"_"&amp;RIGHT("0"&amp;(COLUMN()-4)/2,2),テーブル1[[表示順]:[局名]],2,FALSE),"")</f>
        <v>北陸放送</v>
      </c>
      <c r="Q44" s="151" t="b">
        <v>0</v>
      </c>
      <c r="R44" s="135" t="str">
        <f>IFERROR(VLOOKUP($B44&amp;"_"&amp;RIGHT("0"&amp;(COLUMN()-4)/2,2),テーブル1[[表示順]:[局名]],2,FALSE),"")</f>
        <v>福井放送</v>
      </c>
      <c r="S44" s="151"/>
      <c r="T44" s="150"/>
      <c r="U44" s="149"/>
    </row>
    <row r="45" spans="1:21" ht="6" customHeight="1">
      <c r="A45" s="125" t="str">
        <f t="shared" si="0"/>
        <v>中部</v>
      </c>
      <c r="B45" s="125" t="str">
        <f t="shared" si="1"/>
        <v/>
      </c>
      <c r="C45" s="153"/>
      <c r="D45" s="154"/>
      <c r="E45" s="150"/>
      <c r="F45" s="150"/>
      <c r="G45" s="150"/>
      <c r="H45" s="150"/>
      <c r="I45" s="150"/>
      <c r="J45" s="150"/>
      <c r="K45" s="150"/>
      <c r="L45" s="150"/>
      <c r="M45" s="150"/>
      <c r="N45" s="150"/>
      <c r="O45" s="150"/>
      <c r="P45" s="150"/>
      <c r="Q45" s="150"/>
      <c r="R45" s="150"/>
      <c r="S45" s="150"/>
      <c r="T45" s="150"/>
      <c r="U45" s="149"/>
    </row>
    <row r="46" spans="1:21">
      <c r="A46" s="125" t="str">
        <f t="shared" si="0"/>
        <v>中部</v>
      </c>
      <c r="B46" s="125" t="str">
        <f t="shared" si="1"/>
        <v>中部_FM</v>
      </c>
      <c r="C46" s="153" t="s">
        <v>244</v>
      </c>
      <c r="D46" s="152" t="s">
        <v>238</v>
      </c>
      <c r="E46" s="151" t="b">
        <v>0</v>
      </c>
      <c r="F46" s="135" t="str">
        <f>IFERROR(VLOOKUP($B46&amp;"_"&amp;RIGHT("0"&amp;(COLUMN()-4)/2,2),テーブル1[[表示順]:[局名]],2,FALSE),"")</f>
        <v>エフエムラジオ新潟</v>
      </c>
      <c r="G46" s="151" t="b">
        <v>0</v>
      </c>
      <c r="H46" s="135" t="str">
        <f>IFERROR(VLOOKUP($B46&amp;"_"&amp;RIGHT("0"&amp;(COLUMN()-4)/2,2),テーブル1[[表示順]:[局名]],2,FALSE),"")</f>
        <v>新潟県民エフエム放送</v>
      </c>
      <c r="I46" s="151" t="b">
        <v>0</v>
      </c>
      <c r="J46" s="135" t="str">
        <f>IFERROR(VLOOKUP($B46&amp;"_"&amp;RIGHT("0"&amp;(COLUMN()-4)/2,2),テーブル1[[表示順]:[局名]],2,FALSE),"")</f>
        <v>長野エフエム放送</v>
      </c>
      <c r="K46" s="151" t="b">
        <v>0</v>
      </c>
      <c r="L46" s="135" t="str">
        <f>IFERROR(VLOOKUP($B46&amp;"_"&amp;RIGHT("0"&amp;(COLUMN()-4)/2,2),テーブル1[[表示順]:[局名]],2,FALSE),"")</f>
        <v>エフエム富士</v>
      </c>
      <c r="M46" s="151" t="b">
        <v>0</v>
      </c>
      <c r="N46" s="135" t="str">
        <f>IFERROR(VLOOKUP($B46&amp;"_"&amp;RIGHT("0"&amp;(COLUMN()-4)/2,2),テーブル1[[表示順]:[局名]],2,FALSE),"")</f>
        <v>静岡エフエム放送</v>
      </c>
      <c r="O46" s="151" t="b">
        <v>0</v>
      </c>
      <c r="P46" s="135" t="str">
        <f>IFERROR(VLOOKUP($B46&amp;"_"&amp;RIGHT("0"&amp;(COLUMN()-4)/2,2),テーブル1[[表示順]:[局名]],2,FALSE),"")</f>
        <v>富山エフエム放送</v>
      </c>
      <c r="Q46" s="151" t="b">
        <v>0</v>
      </c>
      <c r="R46" s="135" t="str">
        <f>IFERROR(VLOOKUP($B46&amp;"_"&amp;RIGHT("0"&amp;(COLUMN()-4)/2,2),テーブル1[[表示順]:[局名]],2,FALSE),"")</f>
        <v>エフエム石川</v>
      </c>
      <c r="S46" s="151" t="b">
        <v>0</v>
      </c>
      <c r="T46" s="135" t="str">
        <f>IFERROR(VLOOKUP($B46&amp;"_"&amp;RIGHT("0"&amp;(COLUMN()-4)/2,2),テーブル1[[表示順]:[局名]],2,FALSE),"")</f>
        <v>福井エフエム放送</v>
      </c>
      <c r="U46" s="149"/>
    </row>
    <row r="47" spans="1:21" ht="9" customHeight="1">
      <c r="A47" s="125" t="str">
        <f t="shared" si="0"/>
        <v>中部</v>
      </c>
      <c r="B47" s="125" t="str">
        <f t="shared" si="1"/>
        <v/>
      </c>
      <c r="C47" s="148"/>
      <c r="D47" s="147"/>
      <c r="E47" s="146"/>
      <c r="F47" s="146"/>
      <c r="G47" s="146"/>
      <c r="H47" s="146"/>
      <c r="I47" s="146"/>
      <c r="J47" s="146"/>
      <c r="K47" s="146"/>
      <c r="L47" s="146"/>
      <c r="M47" s="146"/>
      <c r="N47" s="146"/>
      <c r="O47" s="146"/>
      <c r="P47" s="146"/>
      <c r="Q47" s="146"/>
      <c r="R47" s="146"/>
      <c r="S47" s="146"/>
      <c r="T47" s="146"/>
      <c r="U47" s="145"/>
    </row>
    <row r="48" spans="1:21" ht="18.75" customHeight="1">
      <c r="A48" s="125" t="str">
        <f t="shared" si="0"/>
        <v>中国</v>
      </c>
      <c r="B48" s="125" t="str">
        <f t="shared" si="1"/>
        <v/>
      </c>
      <c r="C48" s="144" t="s">
        <v>247</v>
      </c>
      <c r="D48" s="143" t="s">
        <v>250</v>
      </c>
      <c r="E48" s="141"/>
      <c r="F48" s="142" t="str">
        <f>COUNTIF(E50:T52,TRUE)&amp;" / "&amp;(COUNTA(E50:T52)*0.5)&amp;" 局"</f>
        <v>0 / 8 局</v>
      </c>
      <c r="G48" s="141"/>
      <c r="H48" s="141"/>
      <c r="I48" s="141"/>
      <c r="J48" s="141"/>
      <c r="K48" s="141"/>
      <c r="L48" s="141"/>
      <c r="M48" s="141"/>
      <c r="N48" s="141"/>
      <c r="O48" s="141"/>
      <c r="P48" s="141"/>
      <c r="Q48" s="141"/>
      <c r="R48" s="141"/>
      <c r="S48" s="141"/>
      <c r="T48" s="141"/>
      <c r="U48" s="140"/>
    </row>
    <row r="49" spans="1:21" ht="6" customHeight="1">
      <c r="A49" s="125" t="str">
        <f t="shared" si="0"/>
        <v>中国</v>
      </c>
      <c r="B49" s="125" t="str">
        <f t="shared" si="1"/>
        <v/>
      </c>
      <c r="C49" s="137"/>
      <c r="D49" s="138"/>
      <c r="E49" s="133"/>
      <c r="F49" s="133"/>
      <c r="G49" s="133"/>
      <c r="H49" s="133"/>
      <c r="I49" s="133"/>
      <c r="J49" s="133"/>
      <c r="K49" s="133"/>
      <c r="L49" s="133"/>
      <c r="M49" s="133"/>
      <c r="N49" s="133"/>
      <c r="O49" s="133"/>
      <c r="P49" s="133"/>
      <c r="Q49" s="133"/>
      <c r="R49" s="133"/>
      <c r="S49" s="133"/>
      <c r="T49" s="133"/>
      <c r="U49" s="139"/>
    </row>
    <row r="50" spans="1:21">
      <c r="A50" s="125" t="str">
        <f t="shared" si="0"/>
        <v>中国</v>
      </c>
      <c r="B50" s="125" t="str">
        <f t="shared" si="1"/>
        <v>中国_AM</v>
      </c>
      <c r="C50" s="137" t="s">
        <v>244</v>
      </c>
      <c r="D50" s="136" t="s">
        <v>237</v>
      </c>
      <c r="E50" s="134" t="b">
        <v>0</v>
      </c>
      <c r="F50" s="135" t="str">
        <f>IFERROR(VLOOKUP($B50&amp;"_"&amp;RIGHT("0"&amp;(COLUMN()-4)/2,2),テーブル1[[表示順]:[局名]],2,FALSE),"")</f>
        <v>中国放送</v>
      </c>
      <c r="G50" s="134" t="b">
        <v>0</v>
      </c>
      <c r="H50" s="135" t="str">
        <f>IFERROR(VLOOKUP($B50&amp;"_"&amp;RIGHT("0"&amp;(COLUMN()-4)/2,2),テーブル1[[表示順]:[局名]],2,FALSE),"")</f>
        <v>山陰放送</v>
      </c>
      <c r="I50" s="134" t="b">
        <v>0</v>
      </c>
      <c r="J50" s="135" t="str">
        <f>IFERROR(VLOOKUP($B50&amp;"_"&amp;RIGHT("0"&amp;(COLUMN()-4)/2,2),テーブル1[[表示順]:[局名]],2,FALSE),"")</f>
        <v>山陽放送</v>
      </c>
      <c r="K50" s="134" t="b">
        <v>0</v>
      </c>
      <c r="L50" s="135" t="str">
        <f>IFERROR(VLOOKUP($B50&amp;"_"&amp;RIGHT("0"&amp;(COLUMN()-4)/2,2),テーブル1[[表示順]:[局名]],2,FALSE),"")</f>
        <v>山口放送</v>
      </c>
      <c r="M50" s="134"/>
      <c r="N50" s="133"/>
      <c r="O50" s="134"/>
      <c r="P50" s="133"/>
      <c r="Q50" s="134"/>
      <c r="R50" s="133"/>
      <c r="S50" s="134"/>
      <c r="T50" s="133"/>
      <c r="U50" s="132"/>
    </row>
    <row r="51" spans="1:21" ht="6" customHeight="1">
      <c r="A51" s="125" t="str">
        <f t="shared" si="0"/>
        <v>中国</v>
      </c>
      <c r="B51" s="125" t="str">
        <f t="shared" si="1"/>
        <v/>
      </c>
      <c r="C51" s="137"/>
      <c r="D51" s="138"/>
      <c r="E51" s="133"/>
      <c r="F51" s="133"/>
      <c r="G51" s="133"/>
      <c r="H51" s="133"/>
      <c r="I51" s="133"/>
      <c r="J51" s="133"/>
      <c r="K51" s="133"/>
      <c r="L51" s="133"/>
      <c r="M51" s="133"/>
      <c r="N51" s="133"/>
      <c r="O51" s="133"/>
      <c r="P51" s="133"/>
      <c r="Q51" s="133"/>
      <c r="R51" s="133"/>
      <c r="S51" s="133"/>
      <c r="T51" s="133"/>
      <c r="U51" s="132"/>
    </row>
    <row r="52" spans="1:21">
      <c r="A52" s="125" t="str">
        <f t="shared" si="0"/>
        <v>中国</v>
      </c>
      <c r="B52" s="125" t="str">
        <f t="shared" si="1"/>
        <v>中国_FM</v>
      </c>
      <c r="C52" s="137" t="s">
        <v>244</v>
      </c>
      <c r="D52" s="136" t="s">
        <v>238</v>
      </c>
      <c r="E52" s="134" t="b">
        <v>0</v>
      </c>
      <c r="F52" s="135" t="str">
        <f>IFERROR(VLOOKUP($B52&amp;"_"&amp;RIGHT("0"&amp;(COLUMN()-4)/2,2),テーブル1[[表示順]:[局名]],2,FALSE),"")</f>
        <v>広島エフエム放送</v>
      </c>
      <c r="G52" s="134" t="b">
        <v>0</v>
      </c>
      <c r="H52" s="135" t="str">
        <f>IFERROR(VLOOKUP($B52&amp;"_"&amp;RIGHT("0"&amp;(COLUMN()-4)/2,2),テーブル1[[表示順]:[局名]],2,FALSE),"")</f>
        <v>エフエム山陰</v>
      </c>
      <c r="I52" s="134" t="b">
        <v>0</v>
      </c>
      <c r="J52" s="135" t="str">
        <f>IFERROR(VLOOKUP($B52&amp;"_"&amp;RIGHT("0"&amp;(COLUMN()-4)/2,2),テーブル1[[表示順]:[局名]],2,FALSE),"")</f>
        <v>岡山エフエム放送</v>
      </c>
      <c r="K52" s="134" t="b">
        <v>0</v>
      </c>
      <c r="L52" s="135" t="str">
        <f>IFERROR(VLOOKUP($B52&amp;"_"&amp;RIGHT("0"&amp;(COLUMN()-4)/2,2),テーブル1[[表示順]:[局名]],2,FALSE),"")</f>
        <v>エフエム山口</v>
      </c>
      <c r="M52" s="134"/>
      <c r="N52" s="133"/>
      <c r="O52" s="134"/>
      <c r="P52" s="133"/>
      <c r="Q52" s="134"/>
      <c r="R52" s="133"/>
      <c r="S52" s="134"/>
      <c r="T52" s="133"/>
      <c r="U52" s="132"/>
    </row>
    <row r="53" spans="1:21" ht="9" customHeight="1">
      <c r="A53" s="125" t="str">
        <f t="shared" si="0"/>
        <v>中国</v>
      </c>
      <c r="B53" s="125" t="str">
        <f t="shared" si="1"/>
        <v/>
      </c>
      <c r="C53" s="131"/>
      <c r="D53" s="130"/>
      <c r="E53" s="129"/>
      <c r="F53" s="129"/>
      <c r="G53" s="129"/>
      <c r="H53" s="129"/>
      <c r="I53" s="129"/>
      <c r="J53" s="129"/>
      <c r="K53" s="129"/>
      <c r="L53" s="129"/>
      <c r="M53" s="129"/>
      <c r="N53" s="129"/>
      <c r="O53" s="129"/>
      <c r="P53" s="129"/>
      <c r="Q53" s="129"/>
      <c r="R53" s="129"/>
      <c r="S53" s="129"/>
      <c r="T53" s="129"/>
      <c r="U53" s="128"/>
    </row>
    <row r="54" spans="1:21" ht="18.75" customHeight="1">
      <c r="A54" s="125" t="str">
        <f t="shared" si="0"/>
        <v>四国</v>
      </c>
      <c r="B54" s="125" t="str">
        <f t="shared" si="1"/>
        <v/>
      </c>
      <c r="C54" s="158" t="s">
        <v>247</v>
      </c>
      <c r="D54" s="157" t="s">
        <v>248</v>
      </c>
      <c r="E54" s="155"/>
      <c r="F54" s="156" t="str">
        <f>COUNTIF(E56:T58,TRUE)&amp;" / "&amp;(COUNTA(E56:T58)*0.5)&amp;" 局"</f>
        <v>0 / 8 局</v>
      </c>
      <c r="G54" s="155"/>
      <c r="H54" s="150"/>
      <c r="I54" s="155"/>
      <c r="J54" s="150"/>
      <c r="K54" s="155"/>
      <c r="L54" s="150"/>
      <c r="M54" s="155"/>
      <c r="N54" s="150"/>
      <c r="O54" s="155"/>
      <c r="P54" s="150"/>
      <c r="Q54" s="155"/>
      <c r="R54" s="150"/>
      <c r="S54" s="150"/>
      <c r="T54" s="150"/>
      <c r="U54" s="149"/>
    </row>
    <row r="55" spans="1:21" ht="6" customHeight="1">
      <c r="A55" s="125" t="str">
        <f t="shared" si="0"/>
        <v>四国</v>
      </c>
      <c r="B55" s="125" t="str">
        <f t="shared" si="1"/>
        <v/>
      </c>
      <c r="C55" s="153"/>
      <c r="D55" s="154"/>
      <c r="E55" s="150"/>
      <c r="F55" s="150"/>
      <c r="G55" s="150"/>
      <c r="H55" s="150"/>
      <c r="I55" s="150"/>
      <c r="J55" s="150"/>
      <c r="K55" s="150"/>
      <c r="L55" s="150"/>
      <c r="M55" s="150"/>
      <c r="N55" s="150"/>
      <c r="O55" s="150"/>
      <c r="P55" s="150"/>
      <c r="Q55" s="150"/>
      <c r="R55" s="150"/>
      <c r="S55" s="150"/>
      <c r="T55" s="150"/>
      <c r="U55" s="149"/>
    </row>
    <row r="56" spans="1:21">
      <c r="A56" s="125" t="str">
        <f t="shared" si="0"/>
        <v>四国</v>
      </c>
      <c r="B56" s="125" t="str">
        <f t="shared" si="1"/>
        <v>四国_AM</v>
      </c>
      <c r="C56" s="153" t="s">
        <v>244</v>
      </c>
      <c r="D56" s="152" t="s">
        <v>237</v>
      </c>
      <c r="E56" s="151" t="b">
        <v>0</v>
      </c>
      <c r="F56" s="135" t="str">
        <f>IFERROR(VLOOKUP($B56&amp;"_"&amp;RIGHT("0"&amp;(COLUMN()-4)/2,2),テーブル1[[表示順]:[局名]],2,FALSE),"")</f>
        <v>四国放送</v>
      </c>
      <c r="G56" s="151" t="b">
        <v>0</v>
      </c>
      <c r="H56" s="135" t="str">
        <f>IFERROR(VLOOKUP($B56&amp;"_"&amp;RIGHT("0"&amp;(COLUMN()-4)/2,2),テーブル1[[表示順]:[局名]],2,FALSE),"")</f>
        <v>西日本放送</v>
      </c>
      <c r="I56" s="151" t="b">
        <v>0</v>
      </c>
      <c r="J56" s="135" t="str">
        <f>IFERROR(VLOOKUP($B56&amp;"_"&amp;RIGHT("0"&amp;(COLUMN()-4)/2,2),テーブル1[[表示順]:[局名]],2,FALSE),"")</f>
        <v>南海放送</v>
      </c>
      <c r="K56" s="151" t="b">
        <v>0</v>
      </c>
      <c r="L56" s="135" t="str">
        <f>IFERROR(VLOOKUP($B56&amp;"_"&amp;RIGHT("0"&amp;(COLUMN()-4)/2,2),テーブル1[[表示順]:[局名]],2,FALSE),"")</f>
        <v>高知放送</v>
      </c>
      <c r="M56" s="151"/>
      <c r="N56" s="150"/>
      <c r="O56" s="151"/>
      <c r="P56" s="150"/>
      <c r="Q56" s="151"/>
      <c r="R56" s="150"/>
      <c r="S56" s="151"/>
      <c r="T56" s="150"/>
      <c r="U56" s="149"/>
    </row>
    <row r="57" spans="1:21" ht="6" customHeight="1">
      <c r="A57" s="125" t="str">
        <f t="shared" si="0"/>
        <v>四国</v>
      </c>
      <c r="B57" s="125" t="str">
        <f t="shared" si="1"/>
        <v/>
      </c>
      <c r="C57" s="153"/>
      <c r="D57" s="154"/>
      <c r="E57" s="150"/>
      <c r="F57" s="150"/>
      <c r="G57" s="150"/>
      <c r="H57" s="150"/>
      <c r="I57" s="150"/>
      <c r="J57" s="150"/>
      <c r="K57" s="150"/>
      <c r="L57" s="150"/>
      <c r="M57" s="150"/>
      <c r="N57" s="150"/>
      <c r="O57" s="150"/>
      <c r="P57" s="150"/>
      <c r="Q57" s="150"/>
      <c r="R57" s="150"/>
      <c r="S57" s="150"/>
      <c r="T57" s="150"/>
      <c r="U57" s="149"/>
    </row>
    <row r="58" spans="1:21">
      <c r="A58" s="125" t="str">
        <f t="shared" si="0"/>
        <v>四国</v>
      </c>
      <c r="B58" s="125" t="str">
        <f t="shared" si="1"/>
        <v>四国_FM</v>
      </c>
      <c r="C58" s="153" t="s">
        <v>244</v>
      </c>
      <c r="D58" s="152" t="s">
        <v>238</v>
      </c>
      <c r="E58" s="151" t="b">
        <v>0</v>
      </c>
      <c r="F58" s="135" t="str">
        <f>IFERROR(VLOOKUP($B58&amp;"_"&amp;RIGHT("0"&amp;(COLUMN()-4)/2,2),テーブル1[[表示順]:[局名]],2,FALSE),"")</f>
        <v>エフエム徳島</v>
      </c>
      <c r="G58" s="151" t="b">
        <v>0</v>
      </c>
      <c r="H58" s="135" t="str">
        <f>IFERROR(VLOOKUP($B58&amp;"_"&amp;RIGHT("0"&amp;(COLUMN()-4)/2,2),テーブル1[[表示順]:[局名]],2,FALSE),"")</f>
        <v>エフエム香川</v>
      </c>
      <c r="I58" s="151" t="b">
        <v>0</v>
      </c>
      <c r="J58" s="135" t="str">
        <f>IFERROR(VLOOKUP($B58&amp;"_"&amp;RIGHT("0"&amp;(COLUMN()-4)/2,2),テーブル1[[表示順]:[局名]],2,FALSE),"")</f>
        <v>エフエム愛媛</v>
      </c>
      <c r="K58" s="151" t="b">
        <v>0</v>
      </c>
      <c r="L58" s="135" t="str">
        <f>IFERROR(VLOOKUP($B58&amp;"_"&amp;RIGHT("0"&amp;(COLUMN()-4)/2,2),テーブル1[[表示順]:[局名]],2,FALSE),"")</f>
        <v>エフエム高知</v>
      </c>
      <c r="M58" s="151"/>
      <c r="N58" s="150"/>
      <c r="O58" s="151"/>
      <c r="P58" s="150"/>
      <c r="Q58" s="151"/>
      <c r="R58" s="150"/>
      <c r="S58" s="151"/>
      <c r="T58" s="150"/>
      <c r="U58" s="149"/>
    </row>
    <row r="59" spans="1:21" ht="9" customHeight="1">
      <c r="A59" s="125" t="str">
        <f t="shared" si="0"/>
        <v>四国</v>
      </c>
      <c r="B59" s="125" t="str">
        <f t="shared" si="1"/>
        <v/>
      </c>
      <c r="C59" s="148"/>
      <c r="D59" s="147"/>
      <c r="E59" s="146"/>
      <c r="F59" s="146"/>
      <c r="G59" s="146"/>
      <c r="H59" s="146"/>
      <c r="I59" s="146"/>
      <c r="J59" s="146"/>
      <c r="K59" s="146"/>
      <c r="L59" s="146"/>
      <c r="M59" s="146"/>
      <c r="N59" s="146"/>
      <c r="O59" s="146"/>
      <c r="P59" s="146"/>
      <c r="Q59" s="146"/>
      <c r="R59" s="146"/>
      <c r="S59" s="146"/>
      <c r="T59" s="146"/>
      <c r="U59" s="145"/>
    </row>
    <row r="60" spans="1:21" ht="18.75" customHeight="1">
      <c r="A60" s="125" t="str">
        <f t="shared" si="0"/>
        <v>九州</v>
      </c>
      <c r="B60" s="125" t="str">
        <f t="shared" si="1"/>
        <v/>
      </c>
      <c r="C60" s="144" t="s">
        <v>247</v>
      </c>
      <c r="D60" s="143" t="s">
        <v>246</v>
      </c>
      <c r="E60" s="141"/>
      <c r="F60" s="142" t="str">
        <f>COUNTIF(E62:T64,TRUE)&amp;" / "&amp;(COUNTA(E62:T64)*0.5)&amp;" 局"</f>
        <v>0 / 15 局</v>
      </c>
      <c r="G60" s="141"/>
      <c r="H60" s="141"/>
      <c r="I60" s="141"/>
      <c r="J60" s="141"/>
      <c r="K60" s="141"/>
      <c r="L60" s="141"/>
      <c r="M60" s="141"/>
      <c r="N60" s="141"/>
      <c r="O60" s="141"/>
      <c r="P60" s="141"/>
      <c r="Q60" s="141"/>
      <c r="R60" s="141"/>
      <c r="S60" s="141"/>
      <c r="T60" s="141"/>
      <c r="U60" s="140"/>
    </row>
    <row r="61" spans="1:21" ht="6" customHeight="1">
      <c r="A61" s="125" t="str">
        <f t="shared" si="0"/>
        <v>九州</v>
      </c>
      <c r="B61" s="125" t="str">
        <f t="shared" si="1"/>
        <v/>
      </c>
      <c r="C61" s="137"/>
      <c r="D61" s="138"/>
      <c r="E61" s="133"/>
      <c r="F61" s="133"/>
      <c r="G61" s="133"/>
      <c r="H61" s="133"/>
      <c r="I61" s="133"/>
      <c r="J61" s="133"/>
      <c r="K61" s="133"/>
      <c r="L61" s="133"/>
      <c r="M61" s="133"/>
      <c r="N61" s="133"/>
      <c r="O61" s="133"/>
      <c r="P61" s="133"/>
      <c r="Q61" s="133"/>
      <c r="R61" s="133"/>
      <c r="S61" s="133"/>
      <c r="T61" s="133"/>
      <c r="U61" s="139"/>
    </row>
    <row r="62" spans="1:21">
      <c r="A62" s="125" t="str">
        <f t="shared" si="0"/>
        <v>九州</v>
      </c>
      <c r="B62" s="125" t="str">
        <f t="shared" si="1"/>
        <v>九州_AM</v>
      </c>
      <c r="C62" s="137" t="s">
        <v>244</v>
      </c>
      <c r="D62" s="136" t="s">
        <v>237</v>
      </c>
      <c r="E62" s="134" t="b">
        <v>0</v>
      </c>
      <c r="F62" s="135" t="str">
        <f>IFERROR(VLOOKUP($B62&amp;"_"&amp;RIGHT("0"&amp;(COLUMN()-4)/2,2),テーブル1[[表示順]:[局名]],2,FALSE),"")</f>
        <v>NBCラジオ佐賀</v>
      </c>
      <c r="G62" s="134" t="b">
        <v>0</v>
      </c>
      <c r="H62" s="135" t="str">
        <f>IFERROR(VLOOKUP($B62&amp;"_"&amp;RIGHT("0"&amp;(COLUMN()-4)/2,2),テーブル1[[表示順]:[局名]],2,FALSE),"")</f>
        <v>長崎放送</v>
      </c>
      <c r="I62" s="134" t="b">
        <v>0</v>
      </c>
      <c r="J62" s="135" t="str">
        <f>IFERROR(VLOOKUP($B62&amp;"_"&amp;RIGHT("0"&amp;(COLUMN()-4)/2,2),テーブル1[[表示順]:[局名]],2,FALSE),"")</f>
        <v>熊本放送</v>
      </c>
      <c r="K62" s="134" t="b">
        <v>0</v>
      </c>
      <c r="L62" s="135" t="str">
        <f>IFERROR(VLOOKUP($B62&amp;"_"&amp;RIGHT("0"&amp;(COLUMN()-4)/2,2),テーブル1[[表示順]:[局名]],2,FALSE),"")</f>
        <v>大分放送</v>
      </c>
      <c r="M62" s="134" t="b">
        <v>0</v>
      </c>
      <c r="N62" s="135" t="str">
        <f>IFERROR(VLOOKUP($B62&amp;"_"&amp;RIGHT("0"&amp;(COLUMN()-4)/2,2),テーブル1[[表示順]:[局名]],2,FALSE),"")</f>
        <v>宮崎放送</v>
      </c>
      <c r="O62" s="134" t="b">
        <v>0</v>
      </c>
      <c r="P62" s="135" t="str">
        <f>IFERROR(VLOOKUP($B62&amp;"_"&amp;RIGHT("0"&amp;(COLUMN()-4)/2,2),テーブル1[[表示順]:[局名]],2,FALSE),"")</f>
        <v>南日本放送</v>
      </c>
      <c r="Q62" s="134" t="b">
        <v>0</v>
      </c>
      <c r="R62" s="135" t="str">
        <f>IFERROR(VLOOKUP($B62&amp;"_"&amp;RIGHT("0"&amp;(COLUMN()-4)/2,2),テーブル1[[表示順]:[局名]],2,FALSE),"")</f>
        <v>琉球放送</v>
      </c>
      <c r="S62" s="134" t="b">
        <v>0</v>
      </c>
      <c r="T62" s="135" t="str">
        <f>IFERROR(VLOOKUP($B62&amp;"_"&amp;RIGHT("0"&amp;(COLUMN()-4)/2,2),テーブル1[[表示順]:[局名]],2,FALSE),"")</f>
        <v>ラジオ沖縄</v>
      </c>
      <c r="U62" s="132"/>
    </row>
    <row r="63" spans="1:21" ht="6" customHeight="1">
      <c r="A63" s="125" t="str">
        <f t="shared" si="0"/>
        <v>九州</v>
      </c>
      <c r="B63" s="125" t="str">
        <f t="shared" si="1"/>
        <v/>
      </c>
      <c r="C63" s="137"/>
      <c r="D63" s="138"/>
      <c r="E63" s="133"/>
      <c r="F63" s="133"/>
      <c r="G63" s="133"/>
      <c r="H63" s="133"/>
      <c r="I63" s="133"/>
      <c r="J63" s="133"/>
      <c r="K63" s="133"/>
      <c r="L63" s="133"/>
      <c r="M63" s="133"/>
      <c r="N63" s="133"/>
      <c r="O63" s="133"/>
      <c r="P63" s="133"/>
      <c r="Q63" s="133"/>
      <c r="R63" s="133"/>
      <c r="S63" s="133"/>
      <c r="T63" s="133"/>
      <c r="U63" s="132"/>
    </row>
    <row r="64" spans="1:21">
      <c r="A64" s="125" t="str">
        <f t="shared" si="0"/>
        <v>九州</v>
      </c>
      <c r="B64" s="125" t="str">
        <f t="shared" si="1"/>
        <v>九州_FM</v>
      </c>
      <c r="C64" s="137" t="s">
        <v>244</v>
      </c>
      <c r="D64" s="136" t="s">
        <v>238</v>
      </c>
      <c r="E64" s="134" t="b">
        <v>0</v>
      </c>
      <c r="F64" s="135" t="str">
        <f>IFERROR(VLOOKUP($B64&amp;"_"&amp;RIGHT("0"&amp;(COLUMN()-4)/2,2),テーブル1[[表示順]:[局名]],2,FALSE),"")</f>
        <v>エフエム佐賀</v>
      </c>
      <c r="G64" s="134" t="b">
        <v>0</v>
      </c>
      <c r="H64" s="135" t="str">
        <f>IFERROR(VLOOKUP($B64&amp;"_"&amp;RIGHT("0"&amp;(COLUMN()-4)/2,2),テーブル1[[表示順]:[局名]],2,FALSE),"")</f>
        <v>エフエム長崎</v>
      </c>
      <c r="I64" s="134" t="b">
        <v>0</v>
      </c>
      <c r="J64" s="135" t="str">
        <f>IFERROR(VLOOKUP($B64&amp;"_"&amp;RIGHT("0"&amp;(COLUMN()-4)/2,2),テーブル1[[表示順]:[局名]],2,FALSE),"")</f>
        <v>エフエム熊本</v>
      </c>
      <c r="K64" s="134" t="b">
        <v>0</v>
      </c>
      <c r="L64" s="135" t="str">
        <f>IFERROR(VLOOKUP($B64&amp;"_"&amp;RIGHT("0"&amp;(COLUMN()-4)/2,2),テーブル1[[表示順]:[局名]],2,FALSE),"")</f>
        <v>エフエム大分</v>
      </c>
      <c r="M64" s="134" t="b">
        <v>0</v>
      </c>
      <c r="N64" s="135" t="str">
        <f>IFERROR(VLOOKUP($B64&amp;"_"&amp;RIGHT("0"&amp;(COLUMN()-4)/2,2),テーブル1[[表示順]:[局名]],2,FALSE),"")</f>
        <v>エフエム宮崎</v>
      </c>
      <c r="O64" s="134" t="b">
        <v>0</v>
      </c>
      <c r="P64" s="135" t="str">
        <f>IFERROR(VLOOKUP($B64&amp;"_"&amp;RIGHT("0"&amp;(COLUMN()-4)/2,2),テーブル1[[表示順]:[局名]],2,FALSE),"")</f>
        <v>エフエム鹿児島</v>
      </c>
      <c r="Q64" s="134" t="b">
        <v>0</v>
      </c>
      <c r="R64" s="135" t="str">
        <f>IFERROR(VLOOKUP($B64&amp;"_"&amp;RIGHT("0"&amp;(COLUMN()-4)/2,2),テーブル1[[表示順]:[局名]],2,FALSE),"")</f>
        <v>エフエム沖縄</v>
      </c>
      <c r="S64" s="134"/>
      <c r="T64" s="133"/>
      <c r="U64" s="132"/>
    </row>
    <row r="65" spans="1:21" ht="9" customHeight="1">
      <c r="A65" s="125" t="str">
        <f>IFERROR(LEFT(D65,FIND("地区",D65)-1),A64)</f>
        <v>九州</v>
      </c>
      <c r="B65" s="125" t="str">
        <f t="shared" si="1"/>
        <v/>
      </c>
      <c r="C65" s="131"/>
      <c r="D65" s="130"/>
      <c r="E65" s="129"/>
      <c r="F65" s="129"/>
      <c r="G65" s="129"/>
      <c r="H65" s="129"/>
      <c r="I65" s="129"/>
      <c r="J65" s="129"/>
      <c r="K65" s="129"/>
      <c r="L65" s="129"/>
      <c r="M65" s="129"/>
      <c r="N65" s="129"/>
      <c r="O65" s="129"/>
      <c r="P65" s="129"/>
      <c r="Q65" s="129"/>
      <c r="R65" s="129"/>
      <c r="S65" s="129"/>
      <c r="T65" s="129"/>
      <c r="U65" s="128"/>
    </row>
    <row r="66" spans="1:21" s="166" customFormat="1">
      <c r="C66" s="164"/>
      <c r="D66" s="165"/>
      <c r="E66" s="164"/>
      <c r="F66" s="164"/>
      <c r="G66" s="164"/>
      <c r="H66" s="164"/>
      <c r="I66" s="164"/>
      <c r="J66" s="164"/>
      <c r="K66" s="164"/>
      <c r="L66" s="164"/>
      <c r="M66" s="164"/>
      <c r="N66" s="164"/>
      <c r="O66" s="164"/>
      <c r="P66" s="164"/>
      <c r="Q66" s="164"/>
      <c r="R66" s="164"/>
      <c r="S66" s="164"/>
      <c r="U66" s="164"/>
    </row>
    <row r="67" spans="1:21" s="166" customFormat="1">
      <c r="C67" s="164"/>
      <c r="D67" s="165"/>
      <c r="E67" s="164"/>
      <c r="F67" s="164"/>
      <c r="G67" s="164"/>
      <c r="H67" s="164"/>
      <c r="I67" s="164"/>
      <c r="J67" s="164"/>
      <c r="K67" s="164"/>
      <c r="L67" s="164"/>
      <c r="M67" s="164"/>
      <c r="N67" s="164"/>
      <c r="O67" s="164"/>
      <c r="P67" s="164"/>
      <c r="Q67" s="164"/>
      <c r="R67" s="164"/>
      <c r="S67" s="164"/>
      <c r="U67" s="164"/>
    </row>
    <row r="68" spans="1:21" s="166" customFormat="1">
      <c r="C68" s="164"/>
      <c r="D68" s="165"/>
      <c r="E68" s="164"/>
      <c r="F68" s="164"/>
      <c r="G68" s="164"/>
      <c r="H68" s="164"/>
      <c r="I68" s="164"/>
      <c r="J68" s="164"/>
      <c r="K68" s="164"/>
      <c r="L68" s="164"/>
      <c r="M68" s="164"/>
      <c r="N68" s="164"/>
      <c r="O68" s="164"/>
      <c r="P68" s="164"/>
      <c r="Q68" s="164"/>
      <c r="R68" s="164"/>
      <c r="S68" s="164"/>
      <c r="U68" s="164"/>
    </row>
    <row r="69" spans="1:21" s="166" customFormat="1">
      <c r="C69" s="164"/>
      <c r="D69" s="165"/>
      <c r="E69" s="164"/>
      <c r="F69" s="164"/>
      <c r="G69" s="164"/>
      <c r="H69" s="164"/>
      <c r="I69" s="164"/>
      <c r="J69" s="164"/>
      <c r="K69" s="164"/>
      <c r="L69" s="164"/>
      <c r="M69" s="164"/>
      <c r="N69" s="164"/>
      <c r="O69" s="164"/>
      <c r="P69" s="164"/>
      <c r="Q69" s="164"/>
      <c r="R69" s="164"/>
      <c r="S69" s="164"/>
      <c r="U69" s="164"/>
    </row>
    <row r="70" spans="1:21" s="166" customFormat="1">
      <c r="C70" s="164"/>
      <c r="D70" s="165"/>
      <c r="E70" s="164"/>
      <c r="F70" s="164"/>
      <c r="G70" s="164"/>
      <c r="H70" s="164"/>
      <c r="I70" s="164"/>
      <c r="J70" s="164"/>
      <c r="K70" s="164"/>
      <c r="L70" s="164"/>
      <c r="M70" s="164"/>
      <c r="N70" s="164"/>
      <c r="O70" s="164"/>
      <c r="P70" s="164"/>
      <c r="Q70" s="164"/>
      <c r="R70" s="164"/>
      <c r="S70" s="164"/>
      <c r="U70" s="164"/>
    </row>
    <row r="71" spans="1:21" s="166" customFormat="1">
      <c r="C71" s="164"/>
      <c r="D71" s="165"/>
      <c r="E71" s="164"/>
      <c r="F71" s="164"/>
      <c r="G71" s="164"/>
      <c r="H71" s="164"/>
      <c r="I71" s="164"/>
      <c r="J71" s="164"/>
      <c r="K71" s="164"/>
      <c r="L71" s="164"/>
      <c r="M71" s="164"/>
      <c r="N71" s="164"/>
      <c r="O71" s="164"/>
      <c r="P71" s="164"/>
      <c r="Q71" s="164"/>
      <c r="R71" s="164"/>
      <c r="S71" s="164"/>
      <c r="U71" s="164"/>
    </row>
    <row r="72" spans="1:21" s="166" customFormat="1">
      <c r="C72" s="164"/>
      <c r="D72" s="165"/>
      <c r="E72" s="164"/>
      <c r="F72" s="164"/>
      <c r="G72" s="164"/>
      <c r="H72" s="164"/>
      <c r="I72" s="164"/>
      <c r="J72" s="164"/>
      <c r="K72" s="164"/>
      <c r="L72" s="164"/>
      <c r="M72" s="164"/>
      <c r="N72" s="164"/>
      <c r="O72" s="164"/>
      <c r="P72" s="164"/>
      <c r="Q72" s="164"/>
      <c r="R72" s="164"/>
      <c r="S72" s="164"/>
      <c r="U72" s="164"/>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1" priority="2">
      <formula>E6*1=1</formula>
    </cfRule>
  </conditionalFormatting>
  <conditionalFormatting sqref="H2 J2 L2 N2 P2 R2 T2">
    <cfRule type="expression" dxfId="0" priority="1">
      <formula>G2*1=1</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4</xdr:col>
                    <xdr:colOff>180975</xdr:colOff>
                    <xdr:row>4</xdr:row>
                    <xdr:rowOff>47625</xdr:rowOff>
                  </from>
                  <to>
                    <xdr:col>6</xdr:col>
                    <xdr:colOff>28575</xdr:colOff>
                    <xdr:row>6</xdr:row>
                    <xdr:rowOff>28575</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6</xdr:col>
                    <xdr:colOff>180975</xdr:colOff>
                    <xdr:row>4</xdr:row>
                    <xdr:rowOff>47625</xdr:rowOff>
                  </from>
                  <to>
                    <xdr:col>8</xdr:col>
                    <xdr:colOff>28575</xdr:colOff>
                    <xdr:row>6</xdr:row>
                    <xdr:rowOff>28575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8</xdr:col>
                    <xdr:colOff>180975</xdr:colOff>
                    <xdr:row>4</xdr:row>
                    <xdr:rowOff>47625</xdr:rowOff>
                  </from>
                  <to>
                    <xdr:col>10</xdr:col>
                    <xdr:colOff>28575</xdr:colOff>
                    <xdr:row>6</xdr:row>
                    <xdr:rowOff>28575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10</xdr:col>
                    <xdr:colOff>180975</xdr:colOff>
                    <xdr:row>4</xdr:row>
                    <xdr:rowOff>47625</xdr:rowOff>
                  </from>
                  <to>
                    <xdr:col>12</xdr:col>
                    <xdr:colOff>28575</xdr:colOff>
                    <xdr:row>6</xdr:row>
                    <xdr:rowOff>28575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12</xdr:col>
                    <xdr:colOff>180975</xdr:colOff>
                    <xdr:row>4</xdr:row>
                    <xdr:rowOff>47625</xdr:rowOff>
                  </from>
                  <to>
                    <xdr:col>14</xdr:col>
                    <xdr:colOff>28575</xdr:colOff>
                    <xdr:row>6</xdr:row>
                    <xdr:rowOff>28575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14</xdr:col>
                    <xdr:colOff>180975</xdr:colOff>
                    <xdr:row>4</xdr:row>
                    <xdr:rowOff>47625</xdr:rowOff>
                  </from>
                  <to>
                    <xdr:col>16</xdr:col>
                    <xdr:colOff>28575</xdr:colOff>
                    <xdr:row>6</xdr:row>
                    <xdr:rowOff>28575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16</xdr:col>
                    <xdr:colOff>180975</xdr:colOff>
                    <xdr:row>6</xdr:row>
                    <xdr:rowOff>47625</xdr:rowOff>
                  </from>
                  <to>
                    <xdr:col>18</xdr:col>
                    <xdr:colOff>28575</xdr:colOff>
                    <xdr:row>8</xdr:row>
                    <xdr:rowOff>28575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18</xdr:col>
                    <xdr:colOff>180975</xdr:colOff>
                    <xdr:row>6</xdr:row>
                    <xdr:rowOff>47625</xdr:rowOff>
                  </from>
                  <to>
                    <xdr:col>20</xdr:col>
                    <xdr:colOff>28575</xdr:colOff>
                    <xdr:row>8</xdr:row>
                    <xdr:rowOff>28575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4</xdr:col>
                    <xdr:colOff>180975</xdr:colOff>
                    <xdr:row>8</xdr:row>
                    <xdr:rowOff>47625</xdr:rowOff>
                  </from>
                  <to>
                    <xdr:col>6</xdr:col>
                    <xdr:colOff>28575</xdr:colOff>
                    <xdr:row>10</xdr:row>
                    <xdr:rowOff>28575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4</xdr:col>
                    <xdr:colOff>180975</xdr:colOff>
                    <xdr:row>6</xdr:row>
                    <xdr:rowOff>47625</xdr:rowOff>
                  </from>
                  <to>
                    <xdr:col>6</xdr:col>
                    <xdr:colOff>28575</xdr:colOff>
                    <xdr:row>8</xdr:row>
                    <xdr:rowOff>28575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6</xdr:col>
                    <xdr:colOff>180975</xdr:colOff>
                    <xdr:row>6</xdr:row>
                    <xdr:rowOff>47625</xdr:rowOff>
                  </from>
                  <to>
                    <xdr:col>8</xdr:col>
                    <xdr:colOff>28575</xdr:colOff>
                    <xdr:row>8</xdr:row>
                    <xdr:rowOff>28575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8</xdr:col>
                    <xdr:colOff>180975</xdr:colOff>
                    <xdr:row>6</xdr:row>
                    <xdr:rowOff>47625</xdr:rowOff>
                  </from>
                  <to>
                    <xdr:col>10</xdr:col>
                    <xdr:colOff>28575</xdr:colOff>
                    <xdr:row>8</xdr:row>
                    <xdr:rowOff>28575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10</xdr:col>
                    <xdr:colOff>180975</xdr:colOff>
                    <xdr:row>6</xdr:row>
                    <xdr:rowOff>47625</xdr:rowOff>
                  </from>
                  <to>
                    <xdr:col>12</xdr:col>
                    <xdr:colOff>28575</xdr:colOff>
                    <xdr:row>8</xdr:row>
                    <xdr:rowOff>28575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12</xdr:col>
                    <xdr:colOff>180975</xdr:colOff>
                    <xdr:row>6</xdr:row>
                    <xdr:rowOff>47625</xdr:rowOff>
                  </from>
                  <to>
                    <xdr:col>14</xdr:col>
                    <xdr:colOff>28575</xdr:colOff>
                    <xdr:row>8</xdr:row>
                    <xdr:rowOff>28575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14</xdr:col>
                    <xdr:colOff>180975</xdr:colOff>
                    <xdr:row>6</xdr:row>
                    <xdr:rowOff>47625</xdr:rowOff>
                  </from>
                  <to>
                    <xdr:col>16</xdr:col>
                    <xdr:colOff>28575</xdr:colOff>
                    <xdr:row>8</xdr:row>
                    <xdr:rowOff>28575</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4</xdr:col>
                    <xdr:colOff>180975</xdr:colOff>
                    <xdr:row>12</xdr:row>
                    <xdr:rowOff>47625</xdr:rowOff>
                  </from>
                  <to>
                    <xdr:col>6</xdr:col>
                    <xdr:colOff>28575</xdr:colOff>
                    <xdr:row>14</xdr:row>
                    <xdr:rowOff>28575</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6</xdr:col>
                    <xdr:colOff>180975</xdr:colOff>
                    <xdr:row>12</xdr:row>
                    <xdr:rowOff>47625</xdr:rowOff>
                  </from>
                  <to>
                    <xdr:col>8</xdr:col>
                    <xdr:colOff>28575</xdr:colOff>
                    <xdr:row>14</xdr:row>
                    <xdr:rowOff>28575</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8</xdr:col>
                    <xdr:colOff>180975</xdr:colOff>
                    <xdr:row>12</xdr:row>
                    <xdr:rowOff>47625</xdr:rowOff>
                  </from>
                  <to>
                    <xdr:col>10</xdr:col>
                    <xdr:colOff>28575</xdr:colOff>
                    <xdr:row>14</xdr:row>
                    <xdr:rowOff>28575</xdr:rowOff>
                  </to>
                </anchor>
              </controlPr>
            </control>
          </mc:Choice>
        </mc:AlternateContent>
        <mc:AlternateContent xmlns:mc="http://schemas.openxmlformats.org/markup-compatibility/2006">
          <mc:Choice Requires="x14">
            <control shapeId="10259" r:id="rId21" name="Check Box 19">
              <controlPr defaultSize="0" autoFill="0" autoLine="0" autoPict="0">
                <anchor moveWithCells="1">
                  <from>
                    <xdr:col>10</xdr:col>
                    <xdr:colOff>180975</xdr:colOff>
                    <xdr:row>12</xdr:row>
                    <xdr:rowOff>47625</xdr:rowOff>
                  </from>
                  <to>
                    <xdr:col>12</xdr:col>
                    <xdr:colOff>28575</xdr:colOff>
                    <xdr:row>14</xdr:row>
                    <xdr:rowOff>28575</xdr:rowOff>
                  </to>
                </anchor>
              </controlPr>
            </control>
          </mc:Choice>
        </mc:AlternateContent>
        <mc:AlternateContent xmlns:mc="http://schemas.openxmlformats.org/markup-compatibility/2006">
          <mc:Choice Requires="x14">
            <control shapeId="10260" r:id="rId22" name="Check Box 20">
              <controlPr defaultSize="0" autoFill="0" autoLine="0" autoPict="0">
                <anchor moveWithCells="1">
                  <from>
                    <xdr:col>12</xdr:col>
                    <xdr:colOff>180975</xdr:colOff>
                    <xdr:row>12</xdr:row>
                    <xdr:rowOff>47625</xdr:rowOff>
                  </from>
                  <to>
                    <xdr:col>14</xdr:col>
                    <xdr:colOff>28575</xdr:colOff>
                    <xdr:row>14</xdr:row>
                    <xdr:rowOff>28575</xdr:rowOff>
                  </to>
                </anchor>
              </controlPr>
            </control>
          </mc:Choice>
        </mc:AlternateContent>
        <mc:AlternateContent xmlns:mc="http://schemas.openxmlformats.org/markup-compatibility/2006">
          <mc:Choice Requires="x14">
            <control shapeId="10261" r:id="rId23" name="Check Box 21">
              <controlPr defaultSize="0" autoFill="0" autoLine="0" autoPict="0">
                <anchor moveWithCells="1">
                  <from>
                    <xdr:col>14</xdr:col>
                    <xdr:colOff>180975</xdr:colOff>
                    <xdr:row>12</xdr:row>
                    <xdr:rowOff>47625</xdr:rowOff>
                  </from>
                  <to>
                    <xdr:col>16</xdr:col>
                    <xdr:colOff>28575</xdr:colOff>
                    <xdr:row>14</xdr:row>
                    <xdr:rowOff>28575</xdr:rowOff>
                  </to>
                </anchor>
              </controlPr>
            </control>
          </mc:Choice>
        </mc:AlternateContent>
        <mc:AlternateContent xmlns:mc="http://schemas.openxmlformats.org/markup-compatibility/2006">
          <mc:Choice Requires="x14">
            <control shapeId="10262" r:id="rId24" name="Check Box 22">
              <controlPr defaultSize="0" autoFill="0" autoLine="0" autoPict="0">
                <anchor moveWithCells="1">
                  <from>
                    <xdr:col>4</xdr:col>
                    <xdr:colOff>180975</xdr:colOff>
                    <xdr:row>14</xdr:row>
                    <xdr:rowOff>47625</xdr:rowOff>
                  </from>
                  <to>
                    <xdr:col>6</xdr:col>
                    <xdr:colOff>28575</xdr:colOff>
                    <xdr:row>16</xdr:row>
                    <xdr:rowOff>28575</xdr:rowOff>
                  </to>
                </anchor>
              </controlPr>
            </control>
          </mc:Choice>
        </mc:AlternateContent>
        <mc:AlternateContent xmlns:mc="http://schemas.openxmlformats.org/markup-compatibility/2006">
          <mc:Choice Requires="x14">
            <control shapeId="10263" r:id="rId25" name="Check Box 23">
              <controlPr defaultSize="0" autoFill="0" autoLine="0" autoPict="0">
                <anchor moveWithCells="1">
                  <from>
                    <xdr:col>6</xdr:col>
                    <xdr:colOff>180975</xdr:colOff>
                    <xdr:row>14</xdr:row>
                    <xdr:rowOff>47625</xdr:rowOff>
                  </from>
                  <to>
                    <xdr:col>8</xdr:col>
                    <xdr:colOff>28575</xdr:colOff>
                    <xdr:row>16</xdr:row>
                    <xdr:rowOff>28575</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8</xdr:col>
                    <xdr:colOff>180975</xdr:colOff>
                    <xdr:row>14</xdr:row>
                    <xdr:rowOff>47625</xdr:rowOff>
                  </from>
                  <to>
                    <xdr:col>10</xdr:col>
                    <xdr:colOff>28575</xdr:colOff>
                    <xdr:row>16</xdr:row>
                    <xdr:rowOff>28575</xdr:rowOff>
                  </to>
                </anchor>
              </controlPr>
            </control>
          </mc:Choice>
        </mc:AlternateContent>
        <mc:AlternateContent xmlns:mc="http://schemas.openxmlformats.org/markup-compatibility/2006">
          <mc:Choice Requires="x14">
            <control shapeId="10265" r:id="rId27" name="Check Box 25">
              <controlPr defaultSize="0" autoFill="0" autoLine="0" autoPict="0">
                <anchor moveWithCells="1">
                  <from>
                    <xdr:col>10</xdr:col>
                    <xdr:colOff>180975</xdr:colOff>
                    <xdr:row>14</xdr:row>
                    <xdr:rowOff>47625</xdr:rowOff>
                  </from>
                  <to>
                    <xdr:col>12</xdr:col>
                    <xdr:colOff>28575</xdr:colOff>
                    <xdr:row>16</xdr:row>
                    <xdr:rowOff>28575</xdr:rowOff>
                  </to>
                </anchor>
              </controlPr>
            </control>
          </mc:Choice>
        </mc:AlternateContent>
        <mc:AlternateContent xmlns:mc="http://schemas.openxmlformats.org/markup-compatibility/2006">
          <mc:Choice Requires="x14">
            <control shapeId="10266" r:id="rId28" name="Check Box 26">
              <controlPr defaultSize="0" autoFill="0" autoLine="0" autoPict="0">
                <anchor moveWithCells="1">
                  <from>
                    <xdr:col>12</xdr:col>
                    <xdr:colOff>180975</xdr:colOff>
                    <xdr:row>14</xdr:row>
                    <xdr:rowOff>47625</xdr:rowOff>
                  </from>
                  <to>
                    <xdr:col>14</xdr:col>
                    <xdr:colOff>28575</xdr:colOff>
                    <xdr:row>16</xdr:row>
                    <xdr:rowOff>28575</xdr:rowOff>
                  </to>
                </anchor>
              </controlPr>
            </control>
          </mc:Choice>
        </mc:AlternateContent>
        <mc:AlternateContent xmlns:mc="http://schemas.openxmlformats.org/markup-compatibility/2006">
          <mc:Choice Requires="x14">
            <control shapeId="10267" r:id="rId29" name="Check Box 27">
              <controlPr defaultSize="0" autoFill="0" autoLine="0" autoPict="0">
                <anchor moveWithCells="1">
                  <from>
                    <xdr:col>14</xdr:col>
                    <xdr:colOff>180975</xdr:colOff>
                    <xdr:row>14</xdr:row>
                    <xdr:rowOff>47625</xdr:rowOff>
                  </from>
                  <to>
                    <xdr:col>16</xdr:col>
                    <xdr:colOff>28575</xdr:colOff>
                    <xdr:row>16</xdr:row>
                    <xdr:rowOff>28575</xdr:rowOff>
                  </to>
                </anchor>
              </controlPr>
            </control>
          </mc:Choice>
        </mc:AlternateContent>
        <mc:AlternateContent xmlns:mc="http://schemas.openxmlformats.org/markup-compatibility/2006">
          <mc:Choice Requires="x14">
            <control shapeId="10268" r:id="rId30" name="Check Box 28">
              <controlPr defaultSize="0" autoFill="0" autoLine="0" autoPict="0">
                <anchor moveWithCells="1">
                  <from>
                    <xdr:col>4</xdr:col>
                    <xdr:colOff>180975</xdr:colOff>
                    <xdr:row>18</xdr:row>
                    <xdr:rowOff>47625</xdr:rowOff>
                  </from>
                  <to>
                    <xdr:col>6</xdr:col>
                    <xdr:colOff>28575</xdr:colOff>
                    <xdr:row>20</xdr:row>
                    <xdr:rowOff>28575</xdr:rowOff>
                  </to>
                </anchor>
              </controlPr>
            </control>
          </mc:Choice>
        </mc:AlternateContent>
        <mc:AlternateContent xmlns:mc="http://schemas.openxmlformats.org/markup-compatibility/2006">
          <mc:Choice Requires="x14">
            <control shapeId="10269" r:id="rId31" name="Check Box 29">
              <controlPr defaultSize="0" autoFill="0" autoLine="0" autoPict="0">
                <anchor moveWithCells="1">
                  <from>
                    <xdr:col>6</xdr:col>
                    <xdr:colOff>180975</xdr:colOff>
                    <xdr:row>18</xdr:row>
                    <xdr:rowOff>47625</xdr:rowOff>
                  </from>
                  <to>
                    <xdr:col>8</xdr:col>
                    <xdr:colOff>28575</xdr:colOff>
                    <xdr:row>20</xdr:row>
                    <xdr:rowOff>28575</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8</xdr:col>
                    <xdr:colOff>180975</xdr:colOff>
                    <xdr:row>18</xdr:row>
                    <xdr:rowOff>47625</xdr:rowOff>
                  </from>
                  <to>
                    <xdr:col>10</xdr:col>
                    <xdr:colOff>28575</xdr:colOff>
                    <xdr:row>20</xdr:row>
                    <xdr:rowOff>28575</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4</xdr:col>
                    <xdr:colOff>180975</xdr:colOff>
                    <xdr:row>20</xdr:row>
                    <xdr:rowOff>47625</xdr:rowOff>
                  </from>
                  <to>
                    <xdr:col>6</xdr:col>
                    <xdr:colOff>28575</xdr:colOff>
                    <xdr:row>22</xdr:row>
                    <xdr:rowOff>28575</xdr:rowOff>
                  </to>
                </anchor>
              </controlPr>
            </control>
          </mc:Choice>
        </mc:AlternateContent>
        <mc:AlternateContent xmlns:mc="http://schemas.openxmlformats.org/markup-compatibility/2006">
          <mc:Choice Requires="x14">
            <control shapeId="10272" r:id="rId34" name="Check Box 32">
              <controlPr defaultSize="0" autoFill="0" autoLine="0" autoPict="0">
                <anchor moveWithCells="1">
                  <from>
                    <xdr:col>6</xdr:col>
                    <xdr:colOff>180975</xdr:colOff>
                    <xdr:row>20</xdr:row>
                    <xdr:rowOff>47625</xdr:rowOff>
                  </from>
                  <to>
                    <xdr:col>8</xdr:col>
                    <xdr:colOff>28575</xdr:colOff>
                    <xdr:row>22</xdr:row>
                    <xdr:rowOff>28575</xdr:rowOff>
                  </to>
                </anchor>
              </controlPr>
            </control>
          </mc:Choice>
        </mc:AlternateContent>
        <mc:AlternateContent xmlns:mc="http://schemas.openxmlformats.org/markup-compatibility/2006">
          <mc:Choice Requires="x14">
            <control shapeId="10273" r:id="rId35" name="Check Box 33">
              <controlPr defaultSize="0" autoFill="0" autoLine="0" autoPict="0">
                <anchor moveWithCells="1">
                  <from>
                    <xdr:col>8</xdr:col>
                    <xdr:colOff>180975</xdr:colOff>
                    <xdr:row>20</xdr:row>
                    <xdr:rowOff>47625</xdr:rowOff>
                  </from>
                  <to>
                    <xdr:col>10</xdr:col>
                    <xdr:colOff>28575</xdr:colOff>
                    <xdr:row>22</xdr:row>
                    <xdr:rowOff>28575</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10</xdr:col>
                    <xdr:colOff>180975</xdr:colOff>
                    <xdr:row>20</xdr:row>
                    <xdr:rowOff>47625</xdr:rowOff>
                  </from>
                  <to>
                    <xdr:col>12</xdr:col>
                    <xdr:colOff>28575</xdr:colOff>
                    <xdr:row>22</xdr:row>
                    <xdr:rowOff>28575</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12</xdr:col>
                    <xdr:colOff>180975</xdr:colOff>
                    <xdr:row>20</xdr:row>
                    <xdr:rowOff>47625</xdr:rowOff>
                  </from>
                  <to>
                    <xdr:col>14</xdr:col>
                    <xdr:colOff>28575</xdr:colOff>
                    <xdr:row>22</xdr:row>
                    <xdr:rowOff>28575</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4</xdr:col>
                    <xdr:colOff>180975</xdr:colOff>
                    <xdr:row>24</xdr:row>
                    <xdr:rowOff>47625</xdr:rowOff>
                  </from>
                  <to>
                    <xdr:col>6</xdr:col>
                    <xdr:colOff>28575</xdr:colOff>
                    <xdr:row>26</xdr:row>
                    <xdr:rowOff>28575</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6</xdr:col>
                    <xdr:colOff>180975</xdr:colOff>
                    <xdr:row>24</xdr:row>
                    <xdr:rowOff>47625</xdr:rowOff>
                  </from>
                  <to>
                    <xdr:col>8</xdr:col>
                    <xdr:colOff>28575</xdr:colOff>
                    <xdr:row>26</xdr:row>
                    <xdr:rowOff>28575</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from>
                    <xdr:col>4</xdr:col>
                    <xdr:colOff>180975</xdr:colOff>
                    <xdr:row>26</xdr:row>
                    <xdr:rowOff>47625</xdr:rowOff>
                  </from>
                  <to>
                    <xdr:col>6</xdr:col>
                    <xdr:colOff>28575</xdr:colOff>
                    <xdr:row>28</xdr:row>
                    <xdr:rowOff>28575</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from>
                    <xdr:col>6</xdr:col>
                    <xdr:colOff>180975</xdr:colOff>
                    <xdr:row>26</xdr:row>
                    <xdr:rowOff>47625</xdr:rowOff>
                  </from>
                  <to>
                    <xdr:col>8</xdr:col>
                    <xdr:colOff>28575</xdr:colOff>
                    <xdr:row>28</xdr:row>
                    <xdr:rowOff>28575</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from>
                    <xdr:col>8</xdr:col>
                    <xdr:colOff>180975</xdr:colOff>
                    <xdr:row>26</xdr:row>
                    <xdr:rowOff>47625</xdr:rowOff>
                  </from>
                  <to>
                    <xdr:col>10</xdr:col>
                    <xdr:colOff>28575</xdr:colOff>
                    <xdr:row>28</xdr:row>
                    <xdr:rowOff>28575</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from>
                    <xdr:col>4</xdr:col>
                    <xdr:colOff>180975</xdr:colOff>
                    <xdr:row>30</xdr:row>
                    <xdr:rowOff>47625</xdr:rowOff>
                  </from>
                  <to>
                    <xdr:col>6</xdr:col>
                    <xdr:colOff>28575</xdr:colOff>
                    <xdr:row>32</xdr:row>
                    <xdr:rowOff>28575</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from>
                    <xdr:col>6</xdr:col>
                    <xdr:colOff>180975</xdr:colOff>
                    <xdr:row>30</xdr:row>
                    <xdr:rowOff>47625</xdr:rowOff>
                  </from>
                  <to>
                    <xdr:col>8</xdr:col>
                    <xdr:colOff>28575</xdr:colOff>
                    <xdr:row>32</xdr:row>
                    <xdr:rowOff>28575</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from>
                    <xdr:col>4</xdr:col>
                    <xdr:colOff>180975</xdr:colOff>
                    <xdr:row>32</xdr:row>
                    <xdr:rowOff>47625</xdr:rowOff>
                  </from>
                  <to>
                    <xdr:col>6</xdr:col>
                    <xdr:colOff>28575</xdr:colOff>
                    <xdr:row>34</xdr:row>
                    <xdr:rowOff>28575</xdr:rowOff>
                  </to>
                </anchor>
              </controlPr>
            </control>
          </mc:Choice>
        </mc:AlternateContent>
        <mc:AlternateContent xmlns:mc="http://schemas.openxmlformats.org/markup-compatibility/2006">
          <mc:Choice Requires="x14">
            <control shapeId="10284" r:id="rId46" name="Check Box 44">
              <controlPr defaultSize="0" autoFill="0" autoLine="0" autoPict="0">
                <anchor moveWithCells="1">
                  <from>
                    <xdr:col>6</xdr:col>
                    <xdr:colOff>180975</xdr:colOff>
                    <xdr:row>32</xdr:row>
                    <xdr:rowOff>47625</xdr:rowOff>
                  </from>
                  <to>
                    <xdr:col>8</xdr:col>
                    <xdr:colOff>28575</xdr:colOff>
                    <xdr:row>34</xdr:row>
                    <xdr:rowOff>28575</xdr:rowOff>
                  </to>
                </anchor>
              </controlPr>
            </control>
          </mc:Choice>
        </mc:AlternateContent>
        <mc:AlternateContent xmlns:mc="http://schemas.openxmlformats.org/markup-compatibility/2006">
          <mc:Choice Requires="x14">
            <control shapeId="10285" r:id="rId47" name="Check Box 45">
              <controlPr defaultSize="0" autoFill="0" autoLine="0" autoPict="0">
                <anchor moveWithCells="1">
                  <from>
                    <xdr:col>4</xdr:col>
                    <xdr:colOff>180975</xdr:colOff>
                    <xdr:row>36</xdr:row>
                    <xdr:rowOff>47625</xdr:rowOff>
                  </from>
                  <to>
                    <xdr:col>6</xdr:col>
                    <xdr:colOff>28575</xdr:colOff>
                    <xdr:row>38</xdr:row>
                    <xdr:rowOff>28575</xdr:rowOff>
                  </to>
                </anchor>
              </controlPr>
            </control>
          </mc:Choice>
        </mc:AlternateContent>
        <mc:AlternateContent xmlns:mc="http://schemas.openxmlformats.org/markup-compatibility/2006">
          <mc:Choice Requires="x14">
            <control shapeId="10286" r:id="rId48" name="Check Box 46">
              <controlPr defaultSize="0" autoFill="0" autoLine="0" autoPict="0">
                <anchor moveWithCells="1">
                  <from>
                    <xdr:col>6</xdr:col>
                    <xdr:colOff>180975</xdr:colOff>
                    <xdr:row>36</xdr:row>
                    <xdr:rowOff>47625</xdr:rowOff>
                  </from>
                  <to>
                    <xdr:col>8</xdr:col>
                    <xdr:colOff>28575</xdr:colOff>
                    <xdr:row>38</xdr:row>
                    <xdr:rowOff>28575</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from>
                    <xdr:col>8</xdr:col>
                    <xdr:colOff>180975</xdr:colOff>
                    <xdr:row>36</xdr:row>
                    <xdr:rowOff>47625</xdr:rowOff>
                  </from>
                  <to>
                    <xdr:col>10</xdr:col>
                    <xdr:colOff>28575</xdr:colOff>
                    <xdr:row>38</xdr:row>
                    <xdr:rowOff>28575</xdr:rowOff>
                  </to>
                </anchor>
              </controlPr>
            </control>
          </mc:Choice>
        </mc:AlternateContent>
        <mc:AlternateContent xmlns:mc="http://schemas.openxmlformats.org/markup-compatibility/2006">
          <mc:Choice Requires="x14">
            <control shapeId="10288" r:id="rId50" name="Check Box 48">
              <controlPr defaultSize="0" autoFill="0" autoLine="0" autoPict="0">
                <anchor moveWithCells="1">
                  <from>
                    <xdr:col>10</xdr:col>
                    <xdr:colOff>180975</xdr:colOff>
                    <xdr:row>36</xdr:row>
                    <xdr:rowOff>47625</xdr:rowOff>
                  </from>
                  <to>
                    <xdr:col>12</xdr:col>
                    <xdr:colOff>28575</xdr:colOff>
                    <xdr:row>38</xdr:row>
                    <xdr:rowOff>28575</xdr:rowOff>
                  </to>
                </anchor>
              </controlPr>
            </control>
          </mc:Choice>
        </mc:AlternateContent>
        <mc:AlternateContent xmlns:mc="http://schemas.openxmlformats.org/markup-compatibility/2006">
          <mc:Choice Requires="x14">
            <control shapeId="10289" r:id="rId51" name="Check Box 49">
              <controlPr defaultSize="0" autoFill="0" autoLine="0" autoPict="0">
                <anchor moveWithCells="1">
                  <from>
                    <xdr:col>12</xdr:col>
                    <xdr:colOff>180975</xdr:colOff>
                    <xdr:row>36</xdr:row>
                    <xdr:rowOff>47625</xdr:rowOff>
                  </from>
                  <to>
                    <xdr:col>14</xdr:col>
                    <xdr:colOff>28575</xdr:colOff>
                    <xdr:row>38</xdr:row>
                    <xdr:rowOff>28575</xdr:rowOff>
                  </to>
                </anchor>
              </controlPr>
            </control>
          </mc:Choice>
        </mc:AlternateContent>
        <mc:AlternateContent xmlns:mc="http://schemas.openxmlformats.org/markup-compatibility/2006">
          <mc:Choice Requires="x14">
            <control shapeId="10290" r:id="rId52" name="Check Box 50">
              <controlPr defaultSize="0" autoFill="0" autoLine="0" autoPict="0">
                <anchor moveWithCells="1">
                  <from>
                    <xdr:col>14</xdr:col>
                    <xdr:colOff>180975</xdr:colOff>
                    <xdr:row>36</xdr:row>
                    <xdr:rowOff>47625</xdr:rowOff>
                  </from>
                  <to>
                    <xdr:col>16</xdr:col>
                    <xdr:colOff>28575</xdr:colOff>
                    <xdr:row>38</xdr:row>
                    <xdr:rowOff>28575</xdr:rowOff>
                  </to>
                </anchor>
              </controlPr>
            </control>
          </mc:Choice>
        </mc:AlternateContent>
        <mc:AlternateContent xmlns:mc="http://schemas.openxmlformats.org/markup-compatibility/2006">
          <mc:Choice Requires="x14">
            <control shapeId="10291" r:id="rId53" name="Check Box 51">
              <controlPr defaultSize="0" autoFill="0" autoLine="0" autoPict="0">
                <anchor moveWithCells="1">
                  <from>
                    <xdr:col>4</xdr:col>
                    <xdr:colOff>180975</xdr:colOff>
                    <xdr:row>38</xdr:row>
                    <xdr:rowOff>47625</xdr:rowOff>
                  </from>
                  <to>
                    <xdr:col>6</xdr:col>
                    <xdr:colOff>28575</xdr:colOff>
                    <xdr:row>40</xdr:row>
                    <xdr:rowOff>28575</xdr:rowOff>
                  </to>
                </anchor>
              </controlPr>
            </control>
          </mc:Choice>
        </mc:AlternateContent>
        <mc:AlternateContent xmlns:mc="http://schemas.openxmlformats.org/markup-compatibility/2006">
          <mc:Choice Requires="x14">
            <control shapeId="10292" r:id="rId54" name="Check Box 52">
              <controlPr defaultSize="0" autoFill="0" autoLine="0" autoPict="0">
                <anchor moveWithCells="1">
                  <from>
                    <xdr:col>6</xdr:col>
                    <xdr:colOff>180975</xdr:colOff>
                    <xdr:row>38</xdr:row>
                    <xdr:rowOff>47625</xdr:rowOff>
                  </from>
                  <to>
                    <xdr:col>8</xdr:col>
                    <xdr:colOff>28575</xdr:colOff>
                    <xdr:row>40</xdr:row>
                    <xdr:rowOff>28575</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from>
                    <xdr:col>8</xdr:col>
                    <xdr:colOff>180975</xdr:colOff>
                    <xdr:row>38</xdr:row>
                    <xdr:rowOff>47625</xdr:rowOff>
                  </from>
                  <to>
                    <xdr:col>10</xdr:col>
                    <xdr:colOff>28575</xdr:colOff>
                    <xdr:row>40</xdr:row>
                    <xdr:rowOff>28575</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from>
                    <xdr:col>10</xdr:col>
                    <xdr:colOff>180975</xdr:colOff>
                    <xdr:row>38</xdr:row>
                    <xdr:rowOff>47625</xdr:rowOff>
                  </from>
                  <to>
                    <xdr:col>12</xdr:col>
                    <xdr:colOff>28575</xdr:colOff>
                    <xdr:row>40</xdr:row>
                    <xdr:rowOff>28575</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from>
                    <xdr:col>12</xdr:col>
                    <xdr:colOff>180975</xdr:colOff>
                    <xdr:row>38</xdr:row>
                    <xdr:rowOff>47625</xdr:rowOff>
                  </from>
                  <to>
                    <xdr:col>14</xdr:col>
                    <xdr:colOff>28575</xdr:colOff>
                    <xdr:row>40</xdr:row>
                    <xdr:rowOff>28575</xdr:rowOff>
                  </to>
                </anchor>
              </controlPr>
            </control>
          </mc:Choice>
        </mc:AlternateContent>
        <mc:AlternateContent xmlns:mc="http://schemas.openxmlformats.org/markup-compatibility/2006">
          <mc:Choice Requires="x14">
            <control shapeId="10296" r:id="rId58" name="Check Box 56">
              <controlPr defaultSize="0" autoFill="0" autoLine="0" autoPict="0">
                <anchor moveWithCells="1">
                  <from>
                    <xdr:col>14</xdr:col>
                    <xdr:colOff>180975</xdr:colOff>
                    <xdr:row>38</xdr:row>
                    <xdr:rowOff>47625</xdr:rowOff>
                  </from>
                  <to>
                    <xdr:col>16</xdr:col>
                    <xdr:colOff>28575</xdr:colOff>
                    <xdr:row>40</xdr:row>
                    <xdr:rowOff>28575</xdr:rowOff>
                  </to>
                </anchor>
              </controlPr>
            </control>
          </mc:Choice>
        </mc:AlternateContent>
        <mc:AlternateContent xmlns:mc="http://schemas.openxmlformats.org/markup-compatibility/2006">
          <mc:Choice Requires="x14">
            <control shapeId="10297" r:id="rId59" name="Check Box 57">
              <controlPr defaultSize="0" autoFill="0" autoLine="0" autoPict="0">
                <anchor moveWithCells="1">
                  <from>
                    <xdr:col>16</xdr:col>
                    <xdr:colOff>180975</xdr:colOff>
                    <xdr:row>62</xdr:row>
                    <xdr:rowOff>47625</xdr:rowOff>
                  </from>
                  <to>
                    <xdr:col>18</xdr:col>
                    <xdr:colOff>28575</xdr:colOff>
                    <xdr:row>64</xdr:row>
                    <xdr:rowOff>28575</xdr:rowOff>
                  </to>
                </anchor>
              </controlPr>
            </control>
          </mc:Choice>
        </mc:AlternateContent>
        <mc:AlternateContent xmlns:mc="http://schemas.openxmlformats.org/markup-compatibility/2006">
          <mc:Choice Requires="x14">
            <control shapeId="10298" r:id="rId60" name="Check Box 58">
              <controlPr defaultSize="0" autoFill="0" autoLine="0" autoPict="0">
                <anchor moveWithCells="1">
                  <from>
                    <xdr:col>4</xdr:col>
                    <xdr:colOff>180975</xdr:colOff>
                    <xdr:row>62</xdr:row>
                    <xdr:rowOff>47625</xdr:rowOff>
                  </from>
                  <to>
                    <xdr:col>6</xdr:col>
                    <xdr:colOff>28575</xdr:colOff>
                    <xdr:row>64</xdr:row>
                    <xdr:rowOff>28575</xdr:rowOff>
                  </to>
                </anchor>
              </controlPr>
            </control>
          </mc:Choice>
        </mc:AlternateContent>
        <mc:AlternateContent xmlns:mc="http://schemas.openxmlformats.org/markup-compatibility/2006">
          <mc:Choice Requires="x14">
            <control shapeId="10299" r:id="rId61" name="Check Box 59">
              <controlPr defaultSize="0" autoFill="0" autoLine="0" autoPict="0">
                <anchor moveWithCells="1">
                  <from>
                    <xdr:col>6</xdr:col>
                    <xdr:colOff>180975</xdr:colOff>
                    <xdr:row>62</xdr:row>
                    <xdr:rowOff>47625</xdr:rowOff>
                  </from>
                  <to>
                    <xdr:col>8</xdr:col>
                    <xdr:colOff>28575</xdr:colOff>
                    <xdr:row>64</xdr:row>
                    <xdr:rowOff>28575</xdr:rowOff>
                  </to>
                </anchor>
              </controlPr>
            </control>
          </mc:Choice>
        </mc:AlternateContent>
        <mc:AlternateContent xmlns:mc="http://schemas.openxmlformats.org/markup-compatibility/2006">
          <mc:Choice Requires="x14">
            <control shapeId="10300" r:id="rId62" name="Check Box 60">
              <controlPr defaultSize="0" autoFill="0" autoLine="0" autoPict="0">
                <anchor moveWithCells="1">
                  <from>
                    <xdr:col>8</xdr:col>
                    <xdr:colOff>180975</xdr:colOff>
                    <xdr:row>62</xdr:row>
                    <xdr:rowOff>47625</xdr:rowOff>
                  </from>
                  <to>
                    <xdr:col>10</xdr:col>
                    <xdr:colOff>28575</xdr:colOff>
                    <xdr:row>64</xdr:row>
                    <xdr:rowOff>28575</xdr:rowOff>
                  </to>
                </anchor>
              </controlPr>
            </control>
          </mc:Choice>
        </mc:AlternateContent>
        <mc:AlternateContent xmlns:mc="http://schemas.openxmlformats.org/markup-compatibility/2006">
          <mc:Choice Requires="x14">
            <control shapeId="10301" r:id="rId63" name="Check Box 61">
              <controlPr defaultSize="0" autoFill="0" autoLine="0" autoPict="0">
                <anchor moveWithCells="1">
                  <from>
                    <xdr:col>10</xdr:col>
                    <xdr:colOff>180975</xdr:colOff>
                    <xdr:row>62</xdr:row>
                    <xdr:rowOff>47625</xdr:rowOff>
                  </from>
                  <to>
                    <xdr:col>12</xdr:col>
                    <xdr:colOff>28575</xdr:colOff>
                    <xdr:row>64</xdr:row>
                    <xdr:rowOff>28575</xdr:rowOff>
                  </to>
                </anchor>
              </controlPr>
            </control>
          </mc:Choice>
        </mc:AlternateContent>
        <mc:AlternateContent xmlns:mc="http://schemas.openxmlformats.org/markup-compatibility/2006">
          <mc:Choice Requires="x14">
            <control shapeId="10302" r:id="rId64" name="Check Box 62">
              <controlPr defaultSize="0" autoFill="0" autoLine="0" autoPict="0">
                <anchor moveWithCells="1">
                  <from>
                    <xdr:col>12</xdr:col>
                    <xdr:colOff>180975</xdr:colOff>
                    <xdr:row>62</xdr:row>
                    <xdr:rowOff>47625</xdr:rowOff>
                  </from>
                  <to>
                    <xdr:col>14</xdr:col>
                    <xdr:colOff>28575</xdr:colOff>
                    <xdr:row>64</xdr:row>
                    <xdr:rowOff>28575</xdr:rowOff>
                  </to>
                </anchor>
              </controlPr>
            </control>
          </mc:Choice>
        </mc:AlternateContent>
        <mc:AlternateContent xmlns:mc="http://schemas.openxmlformats.org/markup-compatibility/2006">
          <mc:Choice Requires="x14">
            <control shapeId="10303" r:id="rId65" name="Check Box 63">
              <controlPr defaultSize="0" autoFill="0" autoLine="0" autoPict="0">
                <anchor moveWithCells="1">
                  <from>
                    <xdr:col>14</xdr:col>
                    <xdr:colOff>180975</xdr:colOff>
                    <xdr:row>62</xdr:row>
                    <xdr:rowOff>47625</xdr:rowOff>
                  </from>
                  <to>
                    <xdr:col>16</xdr:col>
                    <xdr:colOff>28575</xdr:colOff>
                    <xdr:row>64</xdr:row>
                    <xdr:rowOff>28575</xdr:rowOff>
                  </to>
                </anchor>
              </controlPr>
            </control>
          </mc:Choice>
        </mc:AlternateContent>
        <mc:AlternateContent xmlns:mc="http://schemas.openxmlformats.org/markup-compatibility/2006">
          <mc:Choice Requires="x14">
            <control shapeId="10304" r:id="rId66" name="Check Box 64">
              <controlPr defaultSize="0" autoFill="0" autoLine="0" autoPict="0">
                <anchor moveWithCells="1">
                  <from>
                    <xdr:col>16</xdr:col>
                    <xdr:colOff>180975</xdr:colOff>
                    <xdr:row>60</xdr:row>
                    <xdr:rowOff>47625</xdr:rowOff>
                  </from>
                  <to>
                    <xdr:col>18</xdr:col>
                    <xdr:colOff>28575</xdr:colOff>
                    <xdr:row>62</xdr:row>
                    <xdr:rowOff>28575</xdr:rowOff>
                  </to>
                </anchor>
              </controlPr>
            </control>
          </mc:Choice>
        </mc:AlternateContent>
        <mc:AlternateContent xmlns:mc="http://schemas.openxmlformats.org/markup-compatibility/2006">
          <mc:Choice Requires="x14">
            <control shapeId="10305" r:id="rId67" name="Check Box 65">
              <controlPr defaultSize="0" autoFill="0" autoLine="0" autoPict="0">
                <anchor moveWithCells="1">
                  <from>
                    <xdr:col>18</xdr:col>
                    <xdr:colOff>180975</xdr:colOff>
                    <xdr:row>60</xdr:row>
                    <xdr:rowOff>47625</xdr:rowOff>
                  </from>
                  <to>
                    <xdr:col>20</xdr:col>
                    <xdr:colOff>28575</xdr:colOff>
                    <xdr:row>62</xdr:row>
                    <xdr:rowOff>28575</xdr:rowOff>
                  </to>
                </anchor>
              </controlPr>
            </control>
          </mc:Choice>
        </mc:AlternateContent>
        <mc:AlternateContent xmlns:mc="http://schemas.openxmlformats.org/markup-compatibility/2006">
          <mc:Choice Requires="x14">
            <control shapeId="10306" r:id="rId68" name="Check Box 66">
              <controlPr defaultSize="0" autoFill="0" autoLine="0" autoPict="0">
                <anchor moveWithCells="1">
                  <from>
                    <xdr:col>4</xdr:col>
                    <xdr:colOff>180975</xdr:colOff>
                    <xdr:row>60</xdr:row>
                    <xdr:rowOff>47625</xdr:rowOff>
                  </from>
                  <to>
                    <xdr:col>6</xdr:col>
                    <xdr:colOff>28575</xdr:colOff>
                    <xdr:row>62</xdr:row>
                    <xdr:rowOff>28575</xdr:rowOff>
                  </to>
                </anchor>
              </controlPr>
            </control>
          </mc:Choice>
        </mc:AlternateContent>
        <mc:AlternateContent xmlns:mc="http://schemas.openxmlformats.org/markup-compatibility/2006">
          <mc:Choice Requires="x14">
            <control shapeId="10307" r:id="rId69" name="Check Box 67">
              <controlPr defaultSize="0" autoFill="0" autoLine="0" autoPict="0">
                <anchor moveWithCells="1">
                  <from>
                    <xdr:col>6</xdr:col>
                    <xdr:colOff>180975</xdr:colOff>
                    <xdr:row>60</xdr:row>
                    <xdr:rowOff>47625</xdr:rowOff>
                  </from>
                  <to>
                    <xdr:col>8</xdr:col>
                    <xdr:colOff>28575</xdr:colOff>
                    <xdr:row>62</xdr:row>
                    <xdr:rowOff>28575</xdr:rowOff>
                  </to>
                </anchor>
              </controlPr>
            </control>
          </mc:Choice>
        </mc:AlternateContent>
        <mc:AlternateContent xmlns:mc="http://schemas.openxmlformats.org/markup-compatibility/2006">
          <mc:Choice Requires="x14">
            <control shapeId="10308" r:id="rId70" name="Check Box 68">
              <controlPr defaultSize="0" autoFill="0" autoLine="0" autoPict="0">
                <anchor moveWithCells="1">
                  <from>
                    <xdr:col>8</xdr:col>
                    <xdr:colOff>180975</xdr:colOff>
                    <xdr:row>60</xdr:row>
                    <xdr:rowOff>47625</xdr:rowOff>
                  </from>
                  <to>
                    <xdr:col>10</xdr:col>
                    <xdr:colOff>28575</xdr:colOff>
                    <xdr:row>62</xdr:row>
                    <xdr:rowOff>28575</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10</xdr:col>
                    <xdr:colOff>180975</xdr:colOff>
                    <xdr:row>60</xdr:row>
                    <xdr:rowOff>47625</xdr:rowOff>
                  </from>
                  <to>
                    <xdr:col>12</xdr:col>
                    <xdr:colOff>28575</xdr:colOff>
                    <xdr:row>62</xdr:row>
                    <xdr:rowOff>28575</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12</xdr:col>
                    <xdr:colOff>180975</xdr:colOff>
                    <xdr:row>60</xdr:row>
                    <xdr:rowOff>47625</xdr:rowOff>
                  </from>
                  <to>
                    <xdr:col>14</xdr:col>
                    <xdr:colOff>28575</xdr:colOff>
                    <xdr:row>62</xdr:row>
                    <xdr:rowOff>28575</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14</xdr:col>
                    <xdr:colOff>180975</xdr:colOff>
                    <xdr:row>60</xdr:row>
                    <xdr:rowOff>47625</xdr:rowOff>
                  </from>
                  <to>
                    <xdr:col>16</xdr:col>
                    <xdr:colOff>28575</xdr:colOff>
                    <xdr:row>62</xdr:row>
                    <xdr:rowOff>28575</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4</xdr:col>
                    <xdr:colOff>180975</xdr:colOff>
                    <xdr:row>56</xdr:row>
                    <xdr:rowOff>47625</xdr:rowOff>
                  </from>
                  <to>
                    <xdr:col>6</xdr:col>
                    <xdr:colOff>28575</xdr:colOff>
                    <xdr:row>58</xdr:row>
                    <xdr:rowOff>28575</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6</xdr:col>
                    <xdr:colOff>180975</xdr:colOff>
                    <xdr:row>56</xdr:row>
                    <xdr:rowOff>47625</xdr:rowOff>
                  </from>
                  <to>
                    <xdr:col>8</xdr:col>
                    <xdr:colOff>28575</xdr:colOff>
                    <xdr:row>58</xdr:row>
                    <xdr:rowOff>28575</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8</xdr:col>
                    <xdr:colOff>180975</xdr:colOff>
                    <xdr:row>56</xdr:row>
                    <xdr:rowOff>47625</xdr:rowOff>
                  </from>
                  <to>
                    <xdr:col>10</xdr:col>
                    <xdr:colOff>28575</xdr:colOff>
                    <xdr:row>58</xdr:row>
                    <xdr:rowOff>28575</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10</xdr:col>
                    <xdr:colOff>180975</xdr:colOff>
                    <xdr:row>56</xdr:row>
                    <xdr:rowOff>47625</xdr:rowOff>
                  </from>
                  <to>
                    <xdr:col>12</xdr:col>
                    <xdr:colOff>28575</xdr:colOff>
                    <xdr:row>58</xdr:row>
                    <xdr:rowOff>28575</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4</xdr:col>
                    <xdr:colOff>180975</xdr:colOff>
                    <xdr:row>54</xdr:row>
                    <xdr:rowOff>47625</xdr:rowOff>
                  </from>
                  <to>
                    <xdr:col>6</xdr:col>
                    <xdr:colOff>28575</xdr:colOff>
                    <xdr:row>56</xdr:row>
                    <xdr:rowOff>28575</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6</xdr:col>
                    <xdr:colOff>180975</xdr:colOff>
                    <xdr:row>54</xdr:row>
                    <xdr:rowOff>47625</xdr:rowOff>
                  </from>
                  <to>
                    <xdr:col>8</xdr:col>
                    <xdr:colOff>28575</xdr:colOff>
                    <xdr:row>56</xdr:row>
                    <xdr:rowOff>28575</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8</xdr:col>
                    <xdr:colOff>180975</xdr:colOff>
                    <xdr:row>54</xdr:row>
                    <xdr:rowOff>47625</xdr:rowOff>
                  </from>
                  <to>
                    <xdr:col>10</xdr:col>
                    <xdr:colOff>28575</xdr:colOff>
                    <xdr:row>56</xdr:row>
                    <xdr:rowOff>28575</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10</xdr:col>
                    <xdr:colOff>180975</xdr:colOff>
                    <xdr:row>54</xdr:row>
                    <xdr:rowOff>47625</xdr:rowOff>
                  </from>
                  <to>
                    <xdr:col>12</xdr:col>
                    <xdr:colOff>28575</xdr:colOff>
                    <xdr:row>56</xdr:row>
                    <xdr:rowOff>28575</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4</xdr:col>
                    <xdr:colOff>180975</xdr:colOff>
                    <xdr:row>50</xdr:row>
                    <xdr:rowOff>47625</xdr:rowOff>
                  </from>
                  <to>
                    <xdr:col>6</xdr:col>
                    <xdr:colOff>28575</xdr:colOff>
                    <xdr:row>52</xdr:row>
                    <xdr:rowOff>28575</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6</xdr:col>
                    <xdr:colOff>180975</xdr:colOff>
                    <xdr:row>50</xdr:row>
                    <xdr:rowOff>47625</xdr:rowOff>
                  </from>
                  <to>
                    <xdr:col>8</xdr:col>
                    <xdr:colOff>28575</xdr:colOff>
                    <xdr:row>52</xdr:row>
                    <xdr:rowOff>28575</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8</xdr:col>
                    <xdr:colOff>180975</xdr:colOff>
                    <xdr:row>50</xdr:row>
                    <xdr:rowOff>47625</xdr:rowOff>
                  </from>
                  <to>
                    <xdr:col>10</xdr:col>
                    <xdr:colOff>28575</xdr:colOff>
                    <xdr:row>52</xdr:row>
                    <xdr:rowOff>28575</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10</xdr:col>
                    <xdr:colOff>180975</xdr:colOff>
                    <xdr:row>50</xdr:row>
                    <xdr:rowOff>47625</xdr:rowOff>
                  </from>
                  <to>
                    <xdr:col>12</xdr:col>
                    <xdr:colOff>28575</xdr:colOff>
                    <xdr:row>52</xdr:row>
                    <xdr:rowOff>28575</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4</xdr:col>
                    <xdr:colOff>180975</xdr:colOff>
                    <xdr:row>48</xdr:row>
                    <xdr:rowOff>47625</xdr:rowOff>
                  </from>
                  <to>
                    <xdr:col>6</xdr:col>
                    <xdr:colOff>28575</xdr:colOff>
                    <xdr:row>50</xdr:row>
                    <xdr:rowOff>28575</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6</xdr:col>
                    <xdr:colOff>180975</xdr:colOff>
                    <xdr:row>48</xdr:row>
                    <xdr:rowOff>47625</xdr:rowOff>
                  </from>
                  <to>
                    <xdr:col>8</xdr:col>
                    <xdr:colOff>28575</xdr:colOff>
                    <xdr:row>50</xdr:row>
                    <xdr:rowOff>28575</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8</xdr:col>
                    <xdr:colOff>180975</xdr:colOff>
                    <xdr:row>48</xdr:row>
                    <xdr:rowOff>47625</xdr:rowOff>
                  </from>
                  <to>
                    <xdr:col>10</xdr:col>
                    <xdr:colOff>28575</xdr:colOff>
                    <xdr:row>50</xdr:row>
                    <xdr:rowOff>28575</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10</xdr:col>
                    <xdr:colOff>180975</xdr:colOff>
                    <xdr:row>48</xdr:row>
                    <xdr:rowOff>47625</xdr:rowOff>
                  </from>
                  <to>
                    <xdr:col>12</xdr:col>
                    <xdr:colOff>28575</xdr:colOff>
                    <xdr:row>50</xdr:row>
                    <xdr:rowOff>28575</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from>
                    <xdr:col>16</xdr:col>
                    <xdr:colOff>180975</xdr:colOff>
                    <xdr:row>44</xdr:row>
                    <xdr:rowOff>47625</xdr:rowOff>
                  </from>
                  <to>
                    <xdr:col>18</xdr:col>
                    <xdr:colOff>28575</xdr:colOff>
                    <xdr:row>46</xdr:row>
                    <xdr:rowOff>28575</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from>
                    <xdr:col>18</xdr:col>
                    <xdr:colOff>180975</xdr:colOff>
                    <xdr:row>44</xdr:row>
                    <xdr:rowOff>47625</xdr:rowOff>
                  </from>
                  <to>
                    <xdr:col>20</xdr:col>
                    <xdr:colOff>28575</xdr:colOff>
                    <xdr:row>46</xdr:row>
                    <xdr:rowOff>28575</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from>
                    <xdr:col>4</xdr:col>
                    <xdr:colOff>180975</xdr:colOff>
                    <xdr:row>44</xdr:row>
                    <xdr:rowOff>47625</xdr:rowOff>
                  </from>
                  <to>
                    <xdr:col>6</xdr:col>
                    <xdr:colOff>28575</xdr:colOff>
                    <xdr:row>46</xdr:row>
                    <xdr:rowOff>28575</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from>
                    <xdr:col>6</xdr:col>
                    <xdr:colOff>180975</xdr:colOff>
                    <xdr:row>44</xdr:row>
                    <xdr:rowOff>47625</xdr:rowOff>
                  </from>
                  <to>
                    <xdr:col>8</xdr:col>
                    <xdr:colOff>28575</xdr:colOff>
                    <xdr:row>46</xdr:row>
                    <xdr:rowOff>28575</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from>
                    <xdr:col>8</xdr:col>
                    <xdr:colOff>180975</xdr:colOff>
                    <xdr:row>44</xdr:row>
                    <xdr:rowOff>47625</xdr:rowOff>
                  </from>
                  <to>
                    <xdr:col>10</xdr:col>
                    <xdr:colOff>28575</xdr:colOff>
                    <xdr:row>46</xdr:row>
                    <xdr:rowOff>28575</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from>
                    <xdr:col>10</xdr:col>
                    <xdr:colOff>180975</xdr:colOff>
                    <xdr:row>44</xdr:row>
                    <xdr:rowOff>47625</xdr:rowOff>
                  </from>
                  <to>
                    <xdr:col>12</xdr:col>
                    <xdr:colOff>28575</xdr:colOff>
                    <xdr:row>46</xdr:row>
                    <xdr:rowOff>28575</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12</xdr:col>
                    <xdr:colOff>180975</xdr:colOff>
                    <xdr:row>44</xdr:row>
                    <xdr:rowOff>47625</xdr:rowOff>
                  </from>
                  <to>
                    <xdr:col>14</xdr:col>
                    <xdr:colOff>28575</xdr:colOff>
                    <xdr:row>46</xdr:row>
                    <xdr:rowOff>28575</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14</xdr:col>
                    <xdr:colOff>180975</xdr:colOff>
                    <xdr:row>44</xdr:row>
                    <xdr:rowOff>47625</xdr:rowOff>
                  </from>
                  <to>
                    <xdr:col>16</xdr:col>
                    <xdr:colOff>28575</xdr:colOff>
                    <xdr:row>46</xdr:row>
                    <xdr:rowOff>28575</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from>
                    <xdr:col>16</xdr:col>
                    <xdr:colOff>180975</xdr:colOff>
                    <xdr:row>42</xdr:row>
                    <xdr:rowOff>47625</xdr:rowOff>
                  </from>
                  <to>
                    <xdr:col>18</xdr:col>
                    <xdr:colOff>28575</xdr:colOff>
                    <xdr:row>44</xdr:row>
                    <xdr:rowOff>28575</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from>
                    <xdr:col>4</xdr:col>
                    <xdr:colOff>180975</xdr:colOff>
                    <xdr:row>42</xdr:row>
                    <xdr:rowOff>47625</xdr:rowOff>
                  </from>
                  <to>
                    <xdr:col>6</xdr:col>
                    <xdr:colOff>28575</xdr:colOff>
                    <xdr:row>44</xdr:row>
                    <xdr:rowOff>28575</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from>
                    <xdr:col>6</xdr:col>
                    <xdr:colOff>180975</xdr:colOff>
                    <xdr:row>42</xdr:row>
                    <xdr:rowOff>47625</xdr:rowOff>
                  </from>
                  <to>
                    <xdr:col>8</xdr:col>
                    <xdr:colOff>28575</xdr:colOff>
                    <xdr:row>44</xdr:row>
                    <xdr:rowOff>28575</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from>
                    <xdr:col>8</xdr:col>
                    <xdr:colOff>180975</xdr:colOff>
                    <xdr:row>42</xdr:row>
                    <xdr:rowOff>47625</xdr:rowOff>
                  </from>
                  <to>
                    <xdr:col>10</xdr:col>
                    <xdr:colOff>28575</xdr:colOff>
                    <xdr:row>44</xdr:row>
                    <xdr:rowOff>28575</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from>
                    <xdr:col>10</xdr:col>
                    <xdr:colOff>180975</xdr:colOff>
                    <xdr:row>42</xdr:row>
                    <xdr:rowOff>47625</xdr:rowOff>
                  </from>
                  <to>
                    <xdr:col>12</xdr:col>
                    <xdr:colOff>28575</xdr:colOff>
                    <xdr:row>44</xdr:row>
                    <xdr:rowOff>28575</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from>
                    <xdr:col>12</xdr:col>
                    <xdr:colOff>180975</xdr:colOff>
                    <xdr:row>42</xdr:row>
                    <xdr:rowOff>47625</xdr:rowOff>
                  </from>
                  <to>
                    <xdr:col>14</xdr:col>
                    <xdr:colOff>28575</xdr:colOff>
                    <xdr:row>44</xdr:row>
                    <xdr:rowOff>28575</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from>
                    <xdr:col>14</xdr:col>
                    <xdr:colOff>180975</xdr:colOff>
                    <xdr:row>42</xdr:row>
                    <xdr:rowOff>47625</xdr:rowOff>
                  </from>
                  <to>
                    <xdr:col>16</xdr:col>
                    <xdr:colOff>28575</xdr:colOff>
                    <xdr:row>44</xdr:row>
                    <xdr:rowOff>28575</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from>
                    <xdr:col>6</xdr:col>
                    <xdr:colOff>180975</xdr:colOff>
                    <xdr:row>4</xdr:row>
                    <xdr:rowOff>47625</xdr:rowOff>
                  </from>
                  <to>
                    <xdr:col>8</xdr:col>
                    <xdr:colOff>28575</xdr:colOff>
                    <xdr:row>6</xdr:row>
                    <xdr:rowOff>28575</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from>
                    <xdr:col>8</xdr:col>
                    <xdr:colOff>180975</xdr:colOff>
                    <xdr:row>4</xdr:row>
                    <xdr:rowOff>47625</xdr:rowOff>
                  </from>
                  <to>
                    <xdr:col>10</xdr:col>
                    <xdr:colOff>28575</xdr:colOff>
                    <xdr:row>6</xdr:row>
                    <xdr:rowOff>28575</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from>
                    <xdr:col>10</xdr:col>
                    <xdr:colOff>180975</xdr:colOff>
                    <xdr:row>4</xdr:row>
                    <xdr:rowOff>47625</xdr:rowOff>
                  </from>
                  <to>
                    <xdr:col>12</xdr:col>
                    <xdr:colOff>28575</xdr:colOff>
                    <xdr:row>6</xdr:row>
                    <xdr:rowOff>28575</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from>
                    <xdr:col>12</xdr:col>
                    <xdr:colOff>180975</xdr:colOff>
                    <xdr:row>4</xdr:row>
                    <xdr:rowOff>47625</xdr:rowOff>
                  </from>
                  <to>
                    <xdr:col>14</xdr:col>
                    <xdr:colOff>28575</xdr:colOff>
                    <xdr:row>6</xdr:row>
                    <xdr:rowOff>28575</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from>
                    <xdr:col>14</xdr:col>
                    <xdr:colOff>180975</xdr:colOff>
                    <xdr:row>4</xdr:row>
                    <xdr:rowOff>47625</xdr:rowOff>
                  </from>
                  <to>
                    <xdr:col>16</xdr:col>
                    <xdr:colOff>28575</xdr:colOff>
                    <xdr:row>6</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sheetPr>
  <dimension ref="B2:H20"/>
  <sheetViews>
    <sheetView workbookViewId="0">
      <selection activeCell="B5" sqref="B5"/>
    </sheetView>
  </sheetViews>
  <sheetFormatPr defaultColWidth="5.875" defaultRowHeight="18.75" customHeight="1"/>
  <cols>
    <col min="1" max="3" width="5.875" style="171"/>
    <col min="4" max="4" width="17.625" style="171" customWidth="1"/>
    <col min="5" max="5" width="5.875" style="171"/>
    <col min="6" max="6" width="8.375" style="171" bestFit="1" customWidth="1"/>
    <col min="7" max="16384" width="5.875" style="171"/>
  </cols>
  <sheetData>
    <row r="2" spans="2:8" ht="18.75" customHeight="1">
      <c r="B2" s="171" t="s">
        <v>407</v>
      </c>
    </row>
    <row r="4" spans="2:8" ht="18.75" customHeight="1">
      <c r="B4" s="171" t="s">
        <v>427</v>
      </c>
    </row>
    <row r="5" spans="2:8" ht="18.75" customHeight="1">
      <c r="C5" s="171" t="s">
        <v>417</v>
      </c>
    </row>
    <row r="6" spans="2:8" ht="18.75" customHeight="1">
      <c r="C6" s="171" t="s">
        <v>410</v>
      </c>
    </row>
    <row r="7" spans="2:8" ht="18.75" customHeight="1">
      <c r="C7" s="171" t="s">
        <v>409</v>
      </c>
    </row>
    <row r="8" spans="2:8" ht="18.75" customHeight="1">
      <c r="C8" s="171" t="s">
        <v>408</v>
      </c>
    </row>
    <row r="9" spans="2:8" ht="18.75" customHeight="1">
      <c r="C9" s="171" t="s">
        <v>411</v>
      </c>
    </row>
    <row r="10" spans="2:8" ht="18.75" customHeight="1">
      <c r="C10" s="171" t="s">
        <v>422</v>
      </c>
    </row>
    <row r="12" spans="2:8" ht="18.75" customHeight="1">
      <c r="B12" s="171" t="s">
        <v>412</v>
      </c>
    </row>
    <row r="13" spans="2:8" ht="18.75" customHeight="1">
      <c r="C13" s="171" t="s">
        <v>413</v>
      </c>
    </row>
    <row r="14" spans="2:8" ht="18.75" customHeight="1">
      <c r="C14" s="171" t="s">
        <v>414</v>
      </c>
    </row>
    <row r="15" spans="2:8" ht="18.75" customHeight="1">
      <c r="C15" s="171" t="s">
        <v>421</v>
      </c>
    </row>
    <row r="16" spans="2:8" ht="18.75" customHeight="1">
      <c r="D16" s="171" t="s">
        <v>415</v>
      </c>
      <c r="H16" s="172" t="s">
        <v>416</v>
      </c>
    </row>
    <row r="17" spans="2:8" ht="18.75" customHeight="1">
      <c r="H17" s="172"/>
    </row>
    <row r="19" spans="2:8" ht="18.75" customHeight="1">
      <c r="B19" s="171" t="s">
        <v>418</v>
      </c>
      <c r="D19" s="173">
        <v>42825</v>
      </c>
      <c r="F19" s="171" t="s">
        <v>420</v>
      </c>
      <c r="G19" s="171" t="s">
        <v>419</v>
      </c>
    </row>
    <row r="20" spans="2:8" ht="18.75" customHeight="1">
      <c r="D20" s="173">
        <v>43115</v>
      </c>
      <c r="F20" s="171" t="s">
        <v>423</v>
      </c>
      <c r="G20" s="171" t="s">
        <v>424</v>
      </c>
    </row>
  </sheetData>
  <phoneticPr fontId="2"/>
  <hyperlinks>
    <hyperlink ref="H1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33</vt:i4>
      </vt:variant>
    </vt:vector>
  </HeadingPairs>
  <TitlesOfParts>
    <vt:vector size="41" baseType="lpstr">
      <vt:lpstr>ラジオＣＭ進行表（枠あり）</vt:lpstr>
      <vt:lpstr>ラジオＣＭ進行表（枠なし）</vt:lpstr>
      <vt:lpstr>スポット進行表</vt:lpstr>
      <vt:lpstr>マスター</vt:lpstr>
      <vt:lpstr>放送局情報</vt:lpstr>
      <vt:lpstr>局選択（枠あり）</vt:lpstr>
      <vt:lpstr>局選択（枠なし）</vt:lpstr>
      <vt:lpstr>【注意事項】</vt:lpstr>
      <vt:lpstr>ＣＭ枠</vt:lpstr>
      <vt:lpstr>スポット進行表!Print_Area</vt:lpstr>
      <vt:lpstr>'ラジオＣＭ進行表（枠あり）'!Print_Area</vt:lpstr>
      <vt:lpstr>'ラジオＣＭ進行表（枠なし）'!Print_Area</vt:lpstr>
      <vt:lpstr>サブタイトル</vt:lpstr>
      <vt:lpstr>ページ数</vt:lpstr>
      <vt:lpstr>火曜</vt:lpstr>
      <vt:lpstr>火曜SPOT</vt:lpstr>
      <vt:lpstr>金曜</vt:lpstr>
      <vt:lpstr>金曜SPOT</vt:lpstr>
      <vt:lpstr>月曜</vt:lpstr>
      <vt:lpstr>月曜SPOT</vt:lpstr>
      <vt:lpstr>種別</vt:lpstr>
      <vt:lpstr>水曜</vt:lpstr>
      <vt:lpstr>水曜SPOT</vt:lpstr>
      <vt:lpstr>土曜</vt:lpstr>
      <vt:lpstr>土曜SPOT</vt:lpstr>
      <vt:lpstr>日曜</vt:lpstr>
      <vt:lpstr>日曜SPOT</vt:lpstr>
      <vt:lpstr>発行日</vt:lpstr>
      <vt:lpstr>搬入状況</vt:lpstr>
      <vt:lpstr>搬入日</vt:lpstr>
      <vt:lpstr>秒数</vt:lpstr>
      <vt:lpstr>変更</vt:lpstr>
      <vt:lpstr>変更内容</vt:lpstr>
      <vt:lpstr>放送期間</vt:lpstr>
      <vt:lpstr>放送期間終了</vt:lpstr>
      <vt:lpstr>放送期間終了SPOT</vt:lpstr>
      <vt:lpstr>放送期間終了枠なし</vt:lpstr>
      <vt:lpstr>木曜</vt:lpstr>
      <vt:lpstr>木曜SPOT</vt:lpstr>
      <vt:lpstr>略号SPOT</vt:lpstr>
      <vt:lpstr>略号枠あり</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電通</cp:lastModifiedBy>
  <cp:lastPrinted>2017-10-06T06:22:55Z</cp:lastPrinted>
  <dcterms:created xsi:type="dcterms:W3CDTF">2017-01-18T10:06:40Z</dcterms:created>
  <dcterms:modified xsi:type="dcterms:W3CDTF">2018-09-28T09:09:54Z</dcterms:modified>
</cp:coreProperties>
</file>